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thefca.sharepoint.com/sites/TecResAndCyb/Regulatory Projects  Multifirm Work/!Policy/IOREP Policy/!Policy Statement/PS Drafts/"/>
    </mc:Choice>
  </mc:AlternateContent>
  <xr:revisionPtr revIDLastSave="5" documentId="8_{EC732FF1-274E-4409-B13F-4246AD53C117}" xr6:coauthVersionLast="47" xr6:coauthVersionMax="47" xr10:uidLastSave="{86798782-DD7D-40B9-BC5B-837E3E3EE416}"/>
  <bookViews>
    <workbookView xWindow="-120" yWindow="-120" windowWidth="29040" windowHeight="15720" tabRatio="585" xr2:uid="{11ACD348-A9B9-42EC-AF75-60F9A19DE3E2}"/>
  </bookViews>
  <sheets>
    <sheet name="Submission Header (Register)" sheetId="15" r:id="rId1"/>
    <sheet name="Formatted data (Register)" sheetId="16" r:id="rId2"/>
    <sheet name="Taxonomies_Register" sheetId="17" r:id="rId3"/>
    <sheet name="Field Descrip (Register)" sheetId="18" r:id="rId4"/>
    <sheet name="Checks" sheetId="19"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15" l="1"/>
  <c r="F3" i="15"/>
  <c r="E4" i="15"/>
  <c r="F4" i="15"/>
  <c r="E5" i="15"/>
  <c r="F5" i="15"/>
  <c r="E6" i="15"/>
  <c r="F6" i="15"/>
  <c r="E7" i="15"/>
  <c r="F7" i="15"/>
  <c r="F8" i="15"/>
  <c r="A27" i="19"/>
  <c r="A50" i="19"/>
  <c r="B50" i="19" s="1"/>
  <c r="A49" i="19"/>
  <c r="A48" i="19"/>
  <c r="A47" i="19"/>
  <c r="B47" i="19" s="1"/>
  <c r="A46" i="19"/>
  <c r="B46" i="19" s="1"/>
  <c r="A45" i="19"/>
  <c r="B45" i="19" s="1"/>
  <c r="A44" i="19"/>
  <c r="B44" i="19" s="1"/>
  <c r="A43" i="19"/>
  <c r="B43" i="19" s="1"/>
  <c r="A42" i="19"/>
  <c r="B42" i="19" s="1"/>
  <c r="A41" i="19"/>
  <c r="A40" i="19"/>
  <c r="A39" i="19"/>
  <c r="B39" i="19" s="1"/>
  <c r="A38" i="19"/>
  <c r="B38" i="19" s="1"/>
  <c r="A37" i="19"/>
  <c r="B37" i="19" s="1"/>
  <c r="A36" i="19"/>
  <c r="B36" i="19" s="1"/>
  <c r="A35" i="19"/>
  <c r="B35" i="19" s="1"/>
  <c r="A34" i="19"/>
  <c r="B34" i="19" s="1"/>
  <c r="A33" i="19"/>
  <c r="B33" i="19" s="1"/>
  <c r="A32" i="19"/>
  <c r="A31" i="19"/>
  <c r="B31" i="19" s="1"/>
  <c r="A30" i="19"/>
  <c r="B30" i="19" s="1"/>
  <c r="A29" i="19"/>
  <c r="B29" i="19" s="1"/>
  <c r="A28" i="19"/>
  <c r="B28" i="19" s="1"/>
  <c r="B27" i="19"/>
  <c r="A26" i="19"/>
  <c r="B26" i="19" s="1"/>
  <c r="A25" i="19"/>
  <c r="B25" i="19" s="1"/>
  <c r="A24" i="19"/>
  <c r="B24" i="19" s="1"/>
  <c r="A23" i="19"/>
  <c r="B23" i="19" s="1"/>
  <c r="A22" i="19"/>
  <c r="A21" i="19"/>
  <c r="B21" i="19" s="1"/>
  <c r="A20" i="19"/>
  <c r="B20" i="19" s="1"/>
  <c r="A19" i="19"/>
  <c r="B19" i="19" s="1"/>
  <c r="A18" i="19"/>
  <c r="B18" i="19" s="1"/>
  <c r="A17" i="19"/>
  <c r="B17" i="19" s="1"/>
  <c r="A16" i="19"/>
  <c r="A15" i="19"/>
  <c r="B15" i="19" s="1"/>
  <c r="A14" i="19"/>
  <c r="B14" i="19" s="1"/>
  <c r="A13" i="19"/>
  <c r="B13" i="19" s="1"/>
  <c r="A12" i="19"/>
  <c r="B12" i="19" s="1"/>
  <c r="A11" i="19"/>
  <c r="B11" i="19" s="1"/>
  <c r="A10" i="19"/>
  <c r="B10" i="19" s="1"/>
  <c r="A9" i="19"/>
  <c r="B9" i="19" s="1"/>
  <c r="A8" i="19"/>
  <c r="B8" i="19" s="1"/>
  <c r="A7" i="19"/>
  <c r="B7" i="19" s="1"/>
  <c r="A6" i="19"/>
  <c r="B6" i="19" s="1"/>
  <c r="A5" i="19"/>
  <c r="B5" i="19" s="1"/>
  <c r="I1" i="19" a="1"/>
  <c r="I1" i="19" s="1"/>
  <c r="I2" i="19" s="1"/>
  <c r="B49" i="19"/>
  <c r="B48" i="19"/>
  <c r="B41" i="19"/>
  <c r="B40" i="19"/>
  <c r="D36" i="19"/>
  <c r="B32" i="19"/>
  <c r="B22" i="19"/>
  <c r="B16" i="19"/>
  <c r="G31" i="19" a="1"/>
  <c r="J26" i="19"/>
  <c r="J48" i="19"/>
  <c r="H29" i="19" a="1"/>
  <c r="G32" i="19" a="1"/>
  <c r="J47" i="19"/>
  <c r="G10" i="19" a="1"/>
  <c r="G48" i="19" a="1"/>
  <c r="J30" i="19"/>
  <c r="J22" i="19"/>
  <c r="D29" i="19"/>
  <c r="D46" i="19" a="1"/>
  <c r="H25" i="19" a="1"/>
  <c r="G9" i="19" a="1"/>
  <c r="D37" i="19"/>
  <c r="H36" i="19" a="1"/>
  <c r="J29" i="19"/>
  <c r="G49" i="19" a="1"/>
  <c r="J25" i="19"/>
  <c r="D20" i="19"/>
  <c r="J21" i="19"/>
  <c r="H26" i="19" a="1"/>
  <c r="G38" i="19" a="1"/>
  <c r="J45" i="19"/>
  <c r="D31" i="19"/>
  <c r="J10" i="19"/>
  <c r="H7" i="19" a="1"/>
  <c r="J39" i="19"/>
  <c r="D48" i="19"/>
  <c r="H37" i="19" a="1"/>
  <c r="H47" i="19" a="1"/>
  <c r="J50" i="19"/>
  <c r="J38" i="19"/>
  <c r="H46" i="19" a="1"/>
  <c r="D21" i="19"/>
  <c r="J28" i="19"/>
  <c r="J27" i="19"/>
  <c r="H30" i="19" a="1"/>
  <c r="D47" i="19"/>
  <c r="D30" i="19"/>
  <c r="J31" i="19"/>
  <c r="J40" i="19"/>
  <c r="J37" i="19"/>
  <c r="D38" i="19"/>
  <c r="J46" i="19"/>
  <c r="G21" i="19" a="1"/>
  <c r="H7" i="19" l="1"/>
  <c r="G9" i="19"/>
  <c r="G21" i="19"/>
  <c r="H21" i="19" s="1"/>
  <c r="G32" i="19"/>
  <c r="H26" i="19"/>
  <c r="H30" i="19"/>
  <c r="D46" i="19"/>
  <c r="H25" i="19"/>
  <c r="H29" i="19"/>
  <c r="G10" i="19"/>
  <c r="H10" i="19" s="1"/>
  <c r="G31" i="19"/>
  <c r="H31" i="19" s="1"/>
  <c r="G49" i="19"/>
  <c r="G48" i="19"/>
  <c r="H48" i="19" s="1"/>
  <c r="G38" i="19"/>
  <c r="H38" i="19" s="1"/>
  <c r="H47" i="19"/>
  <c r="H36" i="19"/>
  <c r="H46" i="19"/>
  <c r="H37" i="19"/>
  <c r="K50" i="19"/>
  <c r="I50" i="19" s="1"/>
  <c r="K40" i="19"/>
  <c r="I40" i="19" s="1"/>
  <c r="K22" i="19"/>
  <c r="I22" i="19" s="1"/>
  <c r="K28" i="19"/>
  <c r="I28" i="19" s="1"/>
  <c r="K39" i="19"/>
  <c r="I39" i="19" s="1"/>
  <c r="K38" i="19"/>
  <c r="I38" i="19" s="1"/>
  <c r="K21" i="19"/>
  <c r="I21" i="19" s="1"/>
  <c r="K29" i="19"/>
  <c r="I29" i="19" s="1"/>
  <c r="K48" i="19"/>
  <c r="I48" i="19" s="1"/>
  <c r="K37" i="19"/>
  <c r="I37" i="19" s="1"/>
  <c r="K27" i="19"/>
  <c r="I27" i="19" s="1"/>
  <c r="K47" i="19"/>
  <c r="I47" i="19" s="1"/>
  <c r="K46" i="19"/>
  <c r="I46" i="19" s="1"/>
  <c r="K45" i="19"/>
  <c r="I45" i="19" s="1"/>
  <c r="K31" i="19"/>
  <c r="I31" i="19" s="1"/>
  <c r="K10" i="19"/>
  <c r="I10" i="19" s="1"/>
  <c r="K30" i="19"/>
  <c r="I30" i="19" s="1"/>
  <c r="K26" i="19"/>
  <c r="I26" i="19" s="1"/>
  <c r="K25" i="19"/>
  <c r="I25" i="19" s="1"/>
  <c r="D14" i="19"/>
  <c r="J5" i="19"/>
  <c r="H6" i="19" a="1"/>
  <c r="H5" i="19" a="1"/>
  <c r="J42" i="19"/>
  <c r="D24" i="19" a="1"/>
  <c r="H11" i="19" a="1"/>
  <c r="D17" i="19"/>
  <c r="G24" i="19" a="1"/>
  <c r="G43" i="19" a="1"/>
  <c r="J16" i="19"/>
  <c r="J20" i="19"/>
  <c r="G35" i="19" a="1"/>
  <c r="H14" i="19" a="1"/>
  <c r="J19" i="19"/>
  <c r="J44" i="19"/>
  <c r="J49" i="19"/>
  <c r="D43" i="19"/>
  <c r="D26" i="19"/>
  <c r="D16" i="19"/>
  <c r="D7" i="19"/>
  <c r="H12" i="19" a="1"/>
  <c r="H20" i="19" a="1"/>
  <c r="D33" i="19"/>
  <c r="G42" i="19" a="1"/>
  <c r="H13" i="19" a="1"/>
  <c r="D35" i="19"/>
  <c r="G8" i="19" a="1"/>
  <c r="J11" i="19"/>
  <c r="H15" i="19" a="1"/>
  <c r="H17" i="19" a="1"/>
  <c r="D42" i="19"/>
  <c r="D40" i="19"/>
  <c r="D15" i="19"/>
  <c r="J17" i="19"/>
  <c r="J15" i="19"/>
  <c r="D6" i="19"/>
  <c r="H28" i="19" a="1"/>
  <c r="J6" i="19"/>
  <c r="H33" i="19" a="1"/>
  <c r="D25" i="19"/>
  <c r="H16" i="19" a="1"/>
  <c r="H44" i="19" a="1"/>
  <c r="D9" i="19"/>
  <c r="J23" i="19"/>
  <c r="J41" i="19"/>
  <c r="J35" i="19"/>
  <c r="D49" i="19"/>
  <c r="D28" i="19"/>
  <c r="H23" i="19" a="1"/>
  <c r="J36" i="19"/>
  <c r="G45" i="19" a="1"/>
  <c r="J12" i="19"/>
  <c r="J24" i="19"/>
  <c r="D45" i="19"/>
  <c r="G18" i="19" a="1"/>
  <c r="D5" i="19"/>
  <c r="H34" i="19" a="1"/>
  <c r="J33" i="19"/>
  <c r="D11" i="19"/>
  <c r="G19" i="19" a="1"/>
  <c r="D10" i="19"/>
  <c r="D32" i="19"/>
  <c r="G40" i="19" a="1"/>
  <c r="D8" i="19"/>
  <c r="J13" i="19"/>
  <c r="J7" i="19"/>
  <c r="H39" i="19" a="1"/>
  <c r="D39" i="19"/>
  <c r="D13" i="19"/>
  <c r="D23" i="19" a="1"/>
  <c r="J32" i="19"/>
  <c r="D44" i="19" a="1"/>
  <c r="J34" i="19"/>
  <c r="H27" i="19" a="1"/>
  <c r="J9" i="19"/>
  <c r="D41" i="19"/>
  <c r="D50" i="19"/>
  <c r="G22" i="19" a="1"/>
  <c r="D19" i="19"/>
  <c r="J8" i="19"/>
  <c r="D18" i="19"/>
  <c r="J18" i="19"/>
  <c r="D27" i="19"/>
  <c r="D22" i="19"/>
  <c r="G50" i="19" a="1"/>
  <c r="H41" i="19" a="1"/>
  <c r="J14" i="19"/>
  <c r="D12" i="19"/>
  <c r="D34" i="19"/>
  <c r="J43" i="19"/>
  <c r="H20" i="19" l="1"/>
  <c r="K20" i="19"/>
  <c r="I20" i="19" s="1"/>
  <c r="H28" i="19"/>
  <c r="H27" i="19"/>
  <c r="K36" i="19"/>
  <c r="I36" i="19" s="1"/>
  <c r="K49" i="19"/>
  <c r="I49" i="19" s="1"/>
  <c r="H49" i="19"/>
  <c r="H39" i="19"/>
  <c r="G18" i="19"/>
  <c r="H18" i="19" s="1"/>
  <c r="H11" i="19"/>
  <c r="H6" i="19"/>
  <c r="K33" i="19"/>
  <c r="I33" i="19" s="1"/>
  <c r="G35" i="19"/>
  <c r="H35" i="19" s="1"/>
  <c r="G8" i="19"/>
  <c r="H8" i="19" s="1"/>
  <c r="G45" i="19"/>
  <c r="H45" i="19" s="1"/>
  <c r="K13" i="19"/>
  <c r="I13" i="19" s="1"/>
  <c r="K34" i="19"/>
  <c r="I34" i="19" s="1"/>
  <c r="K44" i="19"/>
  <c r="I44" i="19" s="1"/>
  <c r="G22" i="19"/>
  <c r="H22" i="19" s="1"/>
  <c r="K17" i="19"/>
  <c r="I17" i="19" s="1"/>
  <c r="H34" i="19"/>
  <c r="H44" i="19"/>
  <c r="K35" i="19"/>
  <c r="I35" i="19" s="1"/>
  <c r="H13" i="19"/>
  <c r="H17" i="19"/>
  <c r="G42" i="19"/>
  <c r="H42" i="19" s="1"/>
  <c r="K16" i="19"/>
  <c r="I16" i="19" s="1"/>
  <c r="H5" i="19"/>
  <c r="K15" i="19"/>
  <c r="I15" i="19" s="1"/>
  <c r="K43" i="19"/>
  <c r="I43" i="19" s="1"/>
  <c r="H41" i="19"/>
  <c r="D23" i="19"/>
  <c r="K32" i="19"/>
  <c r="I32" i="19" s="1"/>
  <c r="H23" i="19"/>
  <c r="K24" i="19"/>
  <c r="I24" i="19" s="1"/>
  <c r="K42" i="19"/>
  <c r="I42" i="19" s="1"/>
  <c r="K5" i="19"/>
  <c r="I5" i="19" s="1"/>
  <c r="K41" i="19"/>
  <c r="I41" i="19" s="1"/>
  <c r="D24" i="19"/>
  <c r="K23" i="19"/>
  <c r="I23" i="19" s="1"/>
  <c r="G24" i="19"/>
  <c r="H24" i="19" s="1"/>
  <c r="K14" i="19"/>
  <c r="I14" i="19" s="1"/>
  <c r="H16" i="19"/>
  <c r="K19" i="19"/>
  <c r="I19" i="19" s="1"/>
  <c r="H15" i="19"/>
  <c r="G43" i="19"/>
  <c r="H43" i="19" s="1"/>
  <c r="H12" i="19"/>
  <c r="G50" i="19"/>
  <c r="H50" i="19" s="1"/>
  <c r="K18" i="19"/>
  <c r="I18" i="19" s="1"/>
  <c r="K11" i="19"/>
  <c r="I11" i="19" s="1"/>
  <c r="H14" i="19"/>
  <c r="H9" i="19"/>
  <c r="K7" i="19"/>
  <c r="I7" i="19" s="1"/>
  <c r="G19" i="19"/>
  <c r="H19" i="19" s="1"/>
  <c r="D44" i="19"/>
  <c r="K6" i="19"/>
  <c r="I6" i="19" s="1"/>
  <c r="G40" i="19"/>
  <c r="H40" i="19" s="1"/>
  <c r="K9" i="19"/>
  <c r="I9" i="19" s="1"/>
  <c r="H33" i="19"/>
  <c r="K8" i="19"/>
  <c r="I8" i="19" s="1"/>
  <c r="K12" i="19"/>
  <c r="I12" i="19" s="1"/>
  <c r="H32" i="19"/>
  <c r="G8" i="15" l="1"/>
  <c r="G7" i="15"/>
  <c r="G6" i="15"/>
  <c r="G5" i="15"/>
  <c r="G4" i="15"/>
  <c r="G3" i="1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<sst xmlns="http://schemas.openxmlformats.org/spreadsheetml/2006/main" count="832" uniqueCount="589">
  <si>
    <t>New ID</t>
  </si>
  <si>
    <t>Data Fields</t>
  </si>
  <si>
    <t>To be populated by Firm/FMI</t>
  </si>
  <si>
    <t>Optionality Checks</t>
  </si>
  <si>
    <t>Type Checks</t>
  </si>
  <si>
    <t>Description</t>
  </si>
  <si>
    <t>Reporting date</t>
  </si>
  <si>
    <t>2025-12-31</t>
  </si>
  <si>
    <t>Submission ID</t>
  </si>
  <si>
    <t>Submission type</t>
  </si>
  <si>
    <t>Annual Material Third Party Register</t>
  </si>
  <si>
    <t>Firm name</t>
  </si>
  <si>
    <t>FRN</t>
  </si>
  <si>
    <t>FRN of group holding company (if applicable)</t>
  </si>
  <si>
    <t>OK: Field is optional</t>
  </si>
  <si>
    <t>ID</t>
  </si>
  <si>
    <t>Contractual Arrangement Reference Number</t>
  </si>
  <si>
    <t>Legal name of service provider</t>
  </si>
  <si>
    <t xml:space="preserve">Legal Entity Identifier
</t>
  </si>
  <si>
    <t>Is the MTP contractual arrangement outsourcing or non-outsourcing?</t>
  </si>
  <si>
    <t xml:space="preserve">Type of service provided </t>
  </si>
  <si>
    <t xml:space="preserve">If the contractual arrangement is on cloud, please state the cloud deployment model </t>
  </si>
  <si>
    <t>Short description of product/service provided</t>
  </si>
  <si>
    <t xml:space="preserve">Supply chain ranking </t>
  </si>
  <si>
    <t xml:space="preserve">Date of commencement of the contractual arrangement </t>
  </si>
  <si>
    <t>Date of service commencement</t>
  </si>
  <si>
    <t>Next contract renewal date or end date</t>
  </si>
  <si>
    <t>Notice period for the service provider</t>
  </si>
  <si>
    <t>Notice period for the firm</t>
  </si>
  <si>
    <t>The governing law of the contractual arrangement</t>
  </si>
  <si>
    <t>Reason for materiality</t>
  </si>
  <si>
    <t>Date of the most recent materiality assessment</t>
  </si>
  <si>
    <t>Function category</t>
  </si>
  <si>
    <t>Does the contractual arrangement support an important business service?</t>
  </si>
  <si>
    <t>If yes, which important business service does the contractual arrangement  support</t>
  </si>
  <si>
    <t>Does the service provider support a core element of the Important Business Service?</t>
  </si>
  <si>
    <t>Impact Tolerance - PRA Safety and Soundness</t>
  </si>
  <si>
    <t>Impact Tolerance - PRA Financial Stability</t>
  </si>
  <si>
    <t>Impact Tolerance - PRA Policy holder Protection</t>
  </si>
  <si>
    <t>Impact Tolerance - FCA - Client harm</t>
  </si>
  <si>
    <t>Impact Tolerance - FCA - Market integrity</t>
  </si>
  <si>
    <t>Impact Tolerance - Bank as FMI Regulator</t>
  </si>
  <si>
    <t>Country where the data is stored</t>
  </si>
  <si>
    <t>Country where the service is delivered from</t>
  </si>
  <si>
    <t>Annual Contract Value</t>
  </si>
  <si>
    <t>Date of the most recent risk assessment</t>
  </si>
  <si>
    <t>Outcome of the most recent risk assessment</t>
  </si>
  <si>
    <t>Commentary box for risk assessment</t>
  </si>
  <si>
    <t>Date of the most recent audit</t>
  </si>
  <si>
    <t>Outcome of the most recent audit</t>
  </si>
  <si>
    <t>Date of financial due diligence</t>
  </si>
  <si>
    <t>Outcome of financial due diligence</t>
  </si>
  <si>
    <t>Date of cyber risk due diligence</t>
  </si>
  <si>
    <t>Outcome of cyber risk due diligence</t>
  </si>
  <si>
    <t>Does the contractual arrangement comply with the relevant rules and requirements (e.g. FCA rules such as PS21/3, PRA rules such as SS2/21 and FMI rules etc.)</t>
  </si>
  <si>
    <t>Please summarise how the assurance is obtained and, if any gaps are identified, please specify when and how these will be resolved.</t>
  </si>
  <si>
    <t>Has this contractual arrangement been reviewed and signed off by an SMF holder or an accountable person of an FMI?</t>
  </si>
  <si>
    <t>If not, which governance committee reviewed it?</t>
  </si>
  <si>
    <t>Date of Governance Approval</t>
  </si>
  <si>
    <t>Substitutability of the service provider</t>
  </si>
  <si>
    <t>Ability of reintegration of the service</t>
  </si>
  <si>
    <t>Impact of discontinuing the contractual arrangement</t>
  </si>
  <si>
    <t>2.04: Is the MTP contractual arrangement outsourcing or non-outsourcing?</t>
  </si>
  <si>
    <t xml:space="preserve">2.05: Type of service provided </t>
  </si>
  <si>
    <t xml:space="preserve">2.06: If the contractual arrangement is on cloud, please state the cloud deployment model </t>
  </si>
  <si>
    <t>3.01: Reason for materiality</t>
  </si>
  <si>
    <t>3.03: Function category</t>
  </si>
  <si>
    <t>3.04: Does the contractual arrangement support an important business service?</t>
  </si>
  <si>
    <t>3.06: Does the service provider support a core element of the Important Business Service?</t>
  </si>
  <si>
    <t xml:space="preserve">2.14 Governing law &amp; 3.13/3.14: Country where the data is stored/delivered from </t>
  </si>
  <si>
    <t>4.02: Outcome of the most recent risk assessment</t>
  </si>
  <si>
    <t>4.05: Outcome of the most recent audit</t>
  </si>
  <si>
    <t>4.07: Outcome of financial due diligence</t>
  </si>
  <si>
    <t>4.09: Outcome of cyber risk due diligence</t>
  </si>
  <si>
    <t>4.10: Does the contractual arrangement comply with the relevant rules and requirements (e.g. FCA rules such as PS21/3, PRA rules such as SS2/21 and FMI rules etc.)</t>
  </si>
  <si>
    <t>4.12: Has this contractual arrangement been reviewed and signed off by an SMF holder or an accountable person of an FMI?</t>
  </si>
  <si>
    <t>5.01: Substitutability of the service provider</t>
  </si>
  <si>
    <t>5.02: Ability of reintegration of the service</t>
  </si>
  <si>
    <t>5.03: Impact of discontinuing the contractual arrangement</t>
  </si>
  <si>
    <t>Outsourcing</t>
  </si>
  <si>
    <t>Access to external providers (e.g., stock exchanges)</t>
  </si>
  <si>
    <t>Public</t>
  </si>
  <si>
    <t>Financial stability of the UK</t>
  </si>
  <si>
    <t>BF: Benchmark Activities: Providing data in relation to a regulated Benchmark</t>
  </si>
  <si>
    <t>Yes</t>
  </si>
  <si>
    <t>Afghanistan</t>
  </si>
  <si>
    <t>Satisfactory</t>
  </si>
  <si>
    <t>Easily substitutable</t>
  </si>
  <si>
    <t>Easy</t>
  </si>
  <si>
    <t>Low</t>
  </si>
  <si>
    <t>Non-outsourcing</t>
  </si>
  <si>
    <t>Data Analytics</t>
  </si>
  <si>
    <t>Private</t>
  </si>
  <si>
    <t>Firms' ability to meet the Threshold Conditions</t>
  </si>
  <si>
    <t>BF: Benchmark Activities: Management of recognised Benchmark Activities</t>
  </si>
  <si>
    <t>No</t>
  </si>
  <si>
    <t>Albania</t>
  </si>
  <si>
    <t>Non-satisfactory</t>
  </si>
  <si>
    <t>Highly complex substitutability</t>
  </si>
  <si>
    <t>Difficult</t>
  </si>
  <si>
    <t>Medium</t>
  </si>
  <si>
    <t>App Modernisation</t>
  </si>
  <si>
    <t>Hybrid</t>
  </si>
  <si>
    <t xml:space="preserve">Firms'/FMIs' compliance with PRA’s Fundamental Rules or FCA’s Principles for Business or The Bank of England's Fundamental Rules for FMIs </t>
  </si>
  <si>
    <t>BF: Benchmark Activities: Administering a Benchmark</t>
  </si>
  <si>
    <t>Algeria</t>
  </si>
  <si>
    <t>Ongoing</t>
  </si>
  <si>
    <t>Not substitutable</t>
  </si>
  <si>
    <t>Impossible</t>
  </si>
  <si>
    <t>High</t>
  </si>
  <si>
    <t>Application integration &amp; management</t>
  </si>
  <si>
    <t>Non-cloud</t>
  </si>
  <si>
    <t xml:space="preserve">Firms'FMIs' requirements under 'relevant legislation', the PRA Rulebook, or the FCA Handbook or The Bank of England FMI Rulebook </t>
  </si>
  <si>
    <t>BF: Capital Markets &amp; Investment: Asset management such as activities related to Recognised Investment Exchanges</t>
  </si>
  <si>
    <t>American Samoa</t>
  </si>
  <si>
    <t>Not done</t>
  </si>
  <si>
    <t>Artificial intelligence &amp; machine learning</t>
  </si>
  <si>
    <t>Firms' safety and soundness</t>
  </si>
  <si>
    <t>BF: Capital Markets &amp; Investment: Derivatives such as debenture trading</t>
  </si>
  <si>
    <t>Andorra</t>
  </si>
  <si>
    <t>Backup and Disaster Recovery</t>
  </si>
  <si>
    <t>OCIR and if applicable, resolvability</t>
  </si>
  <si>
    <t>BF: Capital Markets &amp; Investment: Trading portfolio such as credit broking and trading activities</t>
  </si>
  <si>
    <t>Angola</t>
  </si>
  <si>
    <t>Compliance</t>
  </si>
  <si>
    <t>Policyholder Protection</t>
  </si>
  <si>
    <t>BF: Clearing, Custody &amp; Settlement: Custody services</t>
  </si>
  <si>
    <t>Anguilla</t>
  </si>
  <si>
    <t>Compute</t>
  </si>
  <si>
    <t>Potential to cause intolerable levels of harm to the firm’s clients</t>
  </si>
  <si>
    <t>BF: Clearing, Custody &amp; Settlement: Settlement services</t>
  </si>
  <si>
    <t>Antarctica</t>
  </si>
  <si>
    <t>Containers</t>
  </si>
  <si>
    <t>Service involves an entire 'regulated activity'</t>
  </si>
  <si>
    <t>BF: Clearing, Custody &amp; Settlement: Third-party operational services</t>
  </si>
  <si>
    <t>Antigua and Barbuda</t>
  </si>
  <si>
    <t>Cost controls</t>
  </si>
  <si>
    <t>Service involves an 'internal control' or 'key function'</t>
  </si>
  <si>
    <t>BF: Clearing, Custody &amp; Settlements: Asset servicing such as trading securities</t>
  </si>
  <si>
    <t>Argentina</t>
  </si>
  <si>
    <t>Database</t>
  </si>
  <si>
    <t xml:space="preserve">Threat to integrity of the UK financial system </t>
  </si>
  <si>
    <t>BF: Clearing, Custody &amp; Settlements: Cash such as commodity option and future</t>
  </si>
  <si>
    <t>Armenia</t>
  </si>
  <si>
    <t>Developer Tools</t>
  </si>
  <si>
    <t>All of the above</t>
  </si>
  <si>
    <t>BF: Clearing, Custody &amp; Settlements: Collateral mgmt. such as buy, sell or store crypto assets</t>
  </si>
  <si>
    <t>Aruba</t>
  </si>
  <si>
    <t>Enterprise</t>
  </si>
  <si>
    <t>BF: Clearing, Custody &amp; Settlements: Corporate trust services</t>
  </si>
  <si>
    <t>Australia</t>
  </si>
  <si>
    <t>Hardware and physical</t>
  </si>
  <si>
    <t>BF: Clearing, Custody &amp; Settlements: Debt</t>
  </si>
  <si>
    <t>Austria</t>
  </si>
  <si>
    <t>IaaS (Infrastructure)</t>
  </si>
  <si>
    <t>BF: Clearing, Custody &amp; Settlements: Delegated, sub-custody</t>
  </si>
  <si>
    <t>Azerbaijan</t>
  </si>
  <si>
    <t>ICT Consulting</t>
  </si>
  <si>
    <t>BF: Clearing, Custody &amp; Settlements: Derivatives (ETD, OTC Clear, Bilat)</t>
  </si>
  <si>
    <t>Bahamas (the)</t>
  </si>
  <si>
    <t>ICT project management</t>
  </si>
  <si>
    <t>BF: Clearing, Custody &amp; Settlements: Equities</t>
  </si>
  <si>
    <t>Bahrain</t>
  </si>
  <si>
    <t>ICT Risk management</t>
  </si>
  <si>
    <t>BF: Clearing, Custody &amp; Settlements: FMI access for financial 3rd parties</t>
  </si>
  <si>
    <t>Bangladesh</t>
  </si>
  <si>
    <t>ICT, facilities and hosting services (excluding Cloud services)</t>
  </si>
  <si>
    <t>BF: Clearing, Custody &amp; Settlements: FX</t>
  </si>
  <si>
    <t>Barbados</t>
  </si>
  <si>
    <t>Integration Services</t>
  </si>
  <si>
    <t>BF: Clearing, Custody &amp; Settlements: Money markets</t>
  </si>
  <si>
    <t>Belarus</t>
  </si>
  <si>
    <t>Internet of Things</t>
  </si>
  <si>
    <t>BF: Clearing, Custody &amp; Settlements: Omnibus Acts</t>
  </si>
  <si>
    <t>Belgium</t>
  </si>
  <si>
    <t xml:space="preserve">Management and governance </t>
  </si>
  <si>
    <t>BF: Clearing, Custody &amp; Settlements: Primary</t>
  </si>
  <si>
    <t>Belize</t>
  </si>
  <si>
    <t>Migration</t>
  </si>
  <si>
    <t>BF: Clearing, Custody &amp; Settlements: Safekeeping</t>
  </si>
  <si>
    <t>Benin</t>
  </si>
  <si>
    <t>Networking &amp; Operations</t>
  </si>
  <si>
    <t>BF: Clearing, Custody &amp; Settlements: Treasury, cash mgmt services</t>
  </si>
  <si>
    <t>Bermuda</t>
  </si>
  <si>
    <t>Non-Cloud Data storage</t>
  </si>
  <si>
    <t xml:space="preserve">BF: Credit Rating Agencies </t>
  </si>
  <si>
    <t>Åland Islands</t>
  </si>
  <si>
    <t>Optimisation</t>
  </si>
  <si>
    <t>BF: Deposit Taking &amp; Savings: Certificates of deposit</t>
  </si>
  <si>
    <t>Bhutan</t>
  </si>
  <si>
    <t>PaaS (Platform)</t>
  </si>
  <si>
    <t>BF: Deposit Taking &amp; Savings: Corporate deposits</t>
  </si>
  <si>
    <t>Bolivia (Plurinational State of)</t>
  </si>
  <si>
    <t>Processing</t>
  </si>
  <si>
    <t>BF: Deposit Taking &amp; Savings: Retail current accounts</t>
  </si>
  <si>
    <t>Bonaire, Sint Eustatius and Saba</t>
  </si>
  <si>
    <t>Provision of data</t>
  </si>
  <si>
    <t>BF: Deposit Taking &amp; Savings: Retail savings accounts, time accounts</t>
  </si>
  <si>
    <t>Bosnia and Herzegovina</t>
  </si>
  <si>
    <t>QaaS (Quantum)</t>
  </si>
  <si>
    <t>BF: Deposit Taking &amp; Savings: SME current accounts</t>
  </si>
  <si>
    <t>Botswana</t>
  </si>
  <si>
    <t>SaaS (Software)</t>
  </si>
  <si>
    <t>BF: Deposit Taking &amp; Savings: SME savings accounts</t>
  </si>
  <si>
    <t>Bouvet Island</t>
  </si>
  <si>
    <t>Security &amp; Identity</t>
  </si>
  <si>
    <t>BF: FX swaps</t>
  </si>
  <si>
    <t>Brazil</t>
  </si>
  <si>
    <t>Serverless</t>
  </si>
  <si>
    <t>BF: Insurance: Administrative services</t>
  </si>
  <si>
    <t>British Indian Ocean Territory (the)</t>
  </si>
  <si>
    <t>Software (open source etc)</t>
  </si>
  <si>
    <t>BF: Insurance: Claims processing</t>
  </si>
  <si>
    <t>Brunei Darussalam</t>
  </si>
  <si>
    <t>Software licencing</t>
  </si>
  <si>
    <t>BF: Insurance: Premium collection</t>
  </si>
  <si>
    <t>Bulgaria</t>
  </si>
  <si>
    <t>Storage</t>
  </si>
  <si>
    <t>BF: Insurance: Pricing</t>
  </si>
  <si>
    <t>Burkina Faso</t>
  </si>
  <si>
    <t>Telecom carrier</t>
  </si>
  <si>
    <t>BF: Investment funds services</t>
  </si>
  <si>
    <t>Burundi</t>
  </si>
  <si>
    <t>Other</t>
  </si>
  <si>
    <t>BF: Lending &amp; Loan Servicing: Corporate lending</t>
  </si>
  <si>
    <t>Cabo Verde</t>
  </si>
  <si>
    <t>BF: Lending &amp; Loan Servicing: Credit card merchant services</t>
  </si>
  <si>
    <t>Cambodia</t>
  </si>
  <si>
    <t>BF: Lending &amp; Loan Servicing: Infrastructure lending</t>
  </si>
  <si>
    <t>Cameroon</t>
  </si>
  <si>
    <t>BF: Lending &amp; Loan Servicing: Leasing</t>
  </si>
  <si>
    <t>Canada</t>
  </si>
  <si>
    <t>BF: Lending &amp; Loan Servicing: Project finance</t>
  </si>
  <si>
    <t>Cayman Islands (the)</t>
  </si>
  <si>
    <t>BF: Lending &amp; Loan Servicing: Retail credit cards</t>
  </si>
  <si>
    <t>Central African Republic</t>
  </si>
  <si>
    <t>BF: Lending &amp; Loan Servicing: Retail mortgages, other secured (Auto)</t>
  </si>
  <si>
    <t>Chad</t>
  </si>
  <si>
    <t>BF: Lending &amp; Loan Servicing: Retail unsecured personal lending</t>
  </si>
  <si>
    <t>Chile</t>
  </si>
  <si>
    <t>BF: Lending &amp; Loan Servicing: SME lending (secured)</t>
  </si>
  <si>
    <t>China</t>
  </si>
  <si>
    <t>BF: Lending &amp; Loan Servicing: Trade finance</t>
  </si>
  <si>
    <t>Christmas Island</t>
  </si>
  <si>
    <t>BF: Payments: Lockbox services</t>
  </si>
  <si>
    <t>Cocos (Keeling) Islands (the)</t>
  </si>
  <si>
    <t>BF: Payments: Merchant card services</t>
  </si>
  <si>
    <t>Colombia</t>
  </si>
  <si>
    <t>BF: Payments: Single currency, FX</t>
  </si>
  <si>
    <t>Comoros (the)</t>
  </si>
  <si>
    <t>BF: Payments: Third-party operational services</t>
  </si>
  <si>
    <t>Congo (the Democratic Republic of the)</t>
  </si>
  <si>
    <t>BF: Payments: Wire transfers</t>
  </si>
  <si>
    <t>Congo (the)</t>
  </si>
  <si>
    <t>BF: Payments: Cash services</t>
  </si>
  <si>
    <t>Cook Islands (the)</t>
  </si>
  <si>
    <t>BF: Payments: Payment services</t>
  </si>
  <si>
    <t>Costa Rica</t>
  </si>
  <si>
    <t>BF: Payments: Settlement Services</t>
  </si>
  <si>
    <t>Croatia</t>
  </si>
  <si>
    <t>BF: Repo</t>
  </si>
  <si>
    <t>Cuba</t>
  </si>
  <si>
    <t>BF: Wholesale Funding Markets: Securities financing</t>
  </si>
  <si>
    <t>Curaçao</t>
  </si>
  <si>
    <t>BF: Wholesale Funding Markets: Securities lending</t>
  </si>
  <si>
    <t>Cyprus</t>
  </si>
  <si>
    <t>BF: Wholesale Funding Markets: Wholesale lending, borrowing</t>
  </si>
  <si>
    <t>Czechia</t>
  </si>
  <si>
    <t>CF: Treasury/ALM services</t>
  </si>
  <si>
    <t>Côte d'Ivoire</t>
  </si>
  <si>
    <t>CF: Human resources</t>
  </si>
  <si>
    <t>Denmark</t>
  </si>
  <si>
    <t>CF: Information Technology</t>
  </si>
  <si>
    <t>Djibouti</t>
  </si>
  <si>
    <t>CF: Real estate provision or management</t>
  </si>
  <si>
    <t>Dominica</t>
  </si>
  <si>
    <t>CF: Legal services/compliance</t>
  </si>
  <si>
    <t>Dominican Republic (the)</t>
  </si>
  <si>
    <t>CF: Finance/Accounting</t>
  </si>
  <si>
    <t>Ecuador</t>
  </si>
  <si>
    <t>CF: Operations/Transaction processing</t>
  </si>
  <si>
    <t>Egypt</t>
  </si>
  <si>
    <t>CF: Risk Management</t>
  </si>
  <si>
    <t>El Salvador</t>
  </si>
  <si>
    <t>CF: Enterprise: Most functions or IBSs within the organisation</t>
  </si>
  <si>
    <t>Equatorial Guinea</t>
  </si>
  <si>
    <t>Eritrea</t>
  </si>
  <si>
    <t>Estonia</t>
  </si>
  <si>
    <t>Eswatini</t>
  </si>
  <si>
    <t>Ethiopia</t>
  </si>
  <si>
    <t>Falkland Islands (the) [Malvinas]</t>
  </si>
  <si>
    <t>Faroe Islands (the)</t>
  </si>
  <si>
    <t>Fiji</t>
  </si>
  <si>
    <t>Finland</t>
  </si>
  <si>
    <t>France</t>
  </si>
  <si>
    <t>French Guiana</t>
  </si>
  <si>
    <t>French Polynesia</t>
  </si>
  <si>
    <t>French Southern Territories (the)</t>
  </si>
  <si>
    <t>Gabon</t>
  </si>
  <si>
    <t>Gambia (the)</t>
  </si>
  <si>
    <t>Georgia</t>
  </si>
  <si>
    <t>Germany</t>
  </si>
  <si>
    <t>Ghana</t>
  </si>
  <si>
    <t>Gibraltar</t>
  </si>
  <si>
    <t>Greece</t>
  </si>
  <si>
    <t>Greenland</t>
  </si>
  <si>
    <t>Grenada</t>
  </si>
  <si>
    <t>Guadeloupe</t>
  </si>
  <si>
    <t>Guam</t>
  </si>
  <si>
    <t>Guatemala</t>
  </si>
  <si>
    <t>Guernsey</t>
  </si>
  <si>
    <t>Guinea</t>
  </si>
  <si>
    <t>Guinea-Bissau</t>
  </si>
  <si>
    <t>Guyana</t>
  </si>
  <si>
    <t>Haiti</t>
  </si>
  <si>
    <t>Heard Island and McDonald Islands</t>
  </si>
  <si>
    <t>Holy See (the)</t>
  </si>
  <si>
    <t>Honduras</t>
  </si>
  <si>
    <t>Hong Kong</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</si>
  <si>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</si>
  <si>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</si>
  <si>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</si>
  <si>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</si>
  <si>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</si>
  <si>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</si>
  <si>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</si>
  <si>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</si>
  <si>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</si>
  <si>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</si>
  <si>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</si>
  <si>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</si>
  <si>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</si>
  <si>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</si>
  <si>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</si>
  <si>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</si>
  <si>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</si>
  <si>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Korea (the Democratic People's Republic of)</t>
  </si>
  <si>
    <t>Korea (the Republic of)</t>
  </si>
  <si>
    <t>Kuwait</t>
  </si>
  <si>
    <t>Kyrgyzstan</t>
  </si>
  <si>
    <t>Lao People's Democratic Republic (the)</t>
  </si>
  <si>
    <t>Latvia</t>
  </si>
  <si>
    <t>Lebanon</t>
  </si>
  <si>
    <t>Lesotho</t>
  </si>
  <si>
    <t>Liberia</t>
  </si>
  <si>
    <t>Libya</t>
  </si>
  <si>
    <t>Liechtenstein</t>
  </si>
  <si>
    <t>Lithuania</t>
  </si>
  <si>
    <t>Luxembourg</t>
  </si>
  <si>
    <t>Macao</t>
  </si>
  <si>
    <t>Madagascar</t>
  </si>
  <si>
    <t>Malawi</t>
  </si>
  <si>
    <t>Malaysia</t>
  </si>
  <si>
    <t>Maldives</t>
  </si>
  <si>
    <t>Mali</t>
  </si>
  <si>
    <t>Malta</t>
  </si>
  <si>
    <t>Marshall Islands (the)</t>
  </si>
  <si>
    <t>Martinique</t>
  </si>
  <si>
    <t>Mauritania</t>
  </si>
  <si>
    <t>Mauritius</t>
  </si>
  <si>
    <t>Mayotte</t>
  </si>
  <si>
    <t>Mexico</t>
  </si>
  <si>
    <t>Micronesia (Federated States of)</t>
  </si>
  <si>
    <t>Moldova (the Republic of)</t>
  </si>
  <si>
    <t>Monaco</t>
  </si>
  <si>
    <t>Mongolia</t>
  </si>
  <si>
    <t>Montenegro</t>
  </si>
  <si>
    <t>Montserrat</t>
  </si>
  <si>
    <t>Morocco</t>
  </si>
  <si>
    <t>Mozambique</t>
  </si>
  <si>
    <t>Myanmar</t>
  </si>
  <si>
    <t>Namibia</t>
  </si>
  <si>
    <t>Nauru</t>
  </si>
  <si>
    <t>Nepal</t>
  </si>
  <si>
    <t>Netherlands (Kingdom of the)</t>
  </si>
  <si>
    <t>New Caledonia</t>
  </si>
  <si>
    <t>New Zealand</t>
  </si>
  <si>
    <t>Nicaragua</t>
  </si>
  <si>
    <t>Niger (the)</t>
  </si>
  <si>
    <t>Nigeria</t>
  </si>
  <si>
    <t>Niue</t>
  </si>
  <si>
    <t>Norfolk Island</t>
  </si>
  <si>
    <t>North Macedonia</t>
  </si>
  <si>
    <t>Northern Mariana Islands (the)</t>
  </si>
  <si>
    <t>Norway</t>
  </si>
  <si>
    <t>Oman</t>
  </si>
  <si>
    <t>Pakistan</t>
  </si>
  <si>
    <t>Palau</t>
  </si>
  <si>
    <t>Palestine, State of</t>
  </si>
  <si>
    <t>Panama</t>
  </si>
  <si>
    <t>Papua New Guinea</t>
  </si>
  <si>
    <t>Paraguay</t>
  </si>
  <si>
    <t>Peru</t>
  </si>
  <si>
    <t>Philippines (the)</t>
  </si>
  <si>
    <t>Pitcairn</t>
  </si>
  <si>
    <t>Poland</t>
  </si>
  <si>
    <t>Portugal</t>
  </si>
  <si>
    <t>Puerto Rico</t>
  </si>
  <si>
    <t>Qatar</t>
  </si>
  <si>
    <t>Romania</t>
  </si>
  <si>
    <t>Russia Federation (the)</t>
  </si>
  <si>
    <t>Rwanda</t>
  </si>
  <si>
    <t>Réunion</t>
  </si>
  <si>
    <t>Saint Barthélemy</t>
  </si>
  <si>
    <t>Saint Helena, Ascension and Tristan da Cunha</t>
  </si>
  <si>
    <t>Saint Kitts and Nevis</t>
  </si>
  <si>
    <t>Saint Lucia</t>
  </si>
  <si>
    <t>Saint Martin (French part)</t>
  </si>
  <si>
    <t>Saint Pierre and Miquelon</t>
  </si>
  <si>
    <t>Saint Vincent and the Grenadines</t>
  </si>
  <si>
    <t>Samoa</t>
  </si>
  <si>
    <t>San Marino</t>
  </si>
  <si>
    <t>Sao Tome and Principe</t>
  </si>
  <si>
    <t>Saudi Arabia</t>
  </si>
  <si>
    <t>Senegal</t>
  </si>
  <si>
    <t>Serbia</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</si>
  <si>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</si>
  <si>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</si>
  <si>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</si>
  <si>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</si>
  <si>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</si>
  <si>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</si>
  <si>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</si>
  <si>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</si>
  <si>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</si>
  <si>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</si>
  <si>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</si>
  <si>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</si>
  <si>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</si>
  <si>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Sudan (the)</t>
  </si>
  <si>
    <t>Suriname</t>
  </si>
  <si>
    <t>Svalbard and Jan Mayen</t>
  </si>
  <si>
    <t>Sweden</t>
  </si>
  <si>
    <t>Switzerland</t>
  </si>
  <si>
    <t>Syrian Arab Republic (the)</t>
  </si>
  <si>
    <t>Taiwan (Province of China)</t>
  </si>
  <si>
    <t>Tajikistan</t>
  </si>
  <si>
    <t>Tanzania, the United Republic of</t>
  </si>
  <si>
    <t>Thailand</t>
  </si>
  <si>
    <t>Timor-Leste</t>
  </si>
  <si>
    <t>Togo</t>
  </si>
  <si>
    <t>Tokelau</t>
  </si>
  <si>
    <t>Tonga</t>
  </si>
  <si>
    <t>Trinidad and Tobago</t>
  </si>
  <si>
    <t>Tunisia</t>
  </si>
  <si>
    <t>Turkmenistan</t>
  </si>
  <si>
    <t>Turks and Caicos Islands (the)</t>
  </si>
  <si>
    <t>Tuvalu</t>
  </si>
  <si>
    <t>Turkiye</t>
  </si>
  <si>
    <t>Uganda</t>
  </si>
  <si>
    <t>Ukraine</t>
  </si>
  <si>
    <t>United Arab Emirates (the)</t>
  </si>
  <si>
    <t>United Kingdom of Great Britain and Northern Ireland (the)</t>
  </si>
  <si>
    <t>United States Minor Outlying Islands (the)</t>
  </si>
  <si>
    <t>United States of America (the)</t>
  </si>
  <si>
    <t>Uruguay</t>
  </si>
  <si>
    <t>Uzbekistan</t>
  </si>
  <si>
    <t>Vanuatu</t>
  </si>
  <si>
    <t>Venezuela (Bolivarian Republic of)</t>
  </si>
  <si>
    <t>Viet Nam</t>
  </si>
  <si>
    <t>Virgin Islands (British)</t>
  </si>
  <si>
    <t>Virgin Islands (U.S.)</t>
  </si>
  <si>
    <t>Wallis and Futuna</t>
  </si>
  <si>
    <t>Western Sahara*</t>
  </si>
  <si>
    <t>Yemen</t>
  </si>
  <si>
    <t>Zambia</t>
  </si>
  <si>
    <t>Zimbabwe</t>
  </si>
  <si>
    <t>Register Requirement</t>
  </si>
  <si>
    <t>Type</t>
  </si>
  <si>
    <t>Required - Submission Header</t>
  </si>
  <si>
    <t>This field is pre-populated with the reporting period end date in YYYY-MM-DD format (e.g. 2025 MTP register will be 2025-12-31)</t>
  </si>
  <si>
    <t>ISO 8601 date format YYYY-MM-DD</t>
  </si>
  <si>
    <t>Integer from 1, each resubmission should increase the Submission ID by 1 so that the Submission ID for the second submission would be 2 and so on.</t>
  </si>
  <si>
    <t>Integer from 1</t>
  </si>
  <si>
    <t>This field is pre-populated as ‘Annual Material Third Party Register’ – no action required by firms</t>
  </si>
  <si>
    <t>Pre-populated 'Annual Material Third Party Register'</t>
  </si>
  <si>
    <t>Please provide your firm name as recorded in the FCA Financial Services Register</t>
  </si>
  <si>
    <t>String</t>
  </si>
  <si>
    <t>Please provide your Firm Reference Number (FRN) as recorded in the FCA Financial Services Register</t>
  </si>
  <si>
    <t>Please provide the FRN of the group holding company if the firm is registered or authorised with the FCA to provide financial services. If your firm is already the holding company, please enter "N/A".</t>
  </si>
  <si>
    <t>Required</t>
  </si>
  <si>
    <t>Identify the contractual arrangement between the financial entity or, in case of a group, the group subsidiary and the direct third-party service provider. 
The contractual arrangement reference number is the internal reference number of the contractual arrangement assigned by the financial entity. 
The contractual arrangement reference number shall be unique and consistent over time at entity, sub-consolidated and consolidated level, where applicable.
The contractual arrangement reference number shall be used consistently across the template when referring to the same contractual arrangement.
When you have multiple answers for the subsequent fields relating to the same contractual arrangement, please refer to the guidelines Section ‘Multiple Responses’.</t>
  </si>
  <si>
    <t>Please specify the legal name of the service provider stated in your contract and use it consistently throughout the submission.</t>
  </si>
  <si>
    <t>Legal Entity Identifier</t>
  </si>
  <si>
    <t>Please specify the Legal Entity Identifier (LEI) of the service provider. 
Where the Service Provider has no LEI, please enter “N/A”.</t>
  </si>
  <si>
    <t>LEI - 20 alphanumeric characters eg. 506700GE1G29325QX363</t>
  </si>
  <si>
    <t>Please specify whether the contractual arrangement is Material Third Party (MTP) outsourcing or non-outsourcing by choosing from the given dropdown.</t>
  </si>
  <si>
    <t>String based enumerated list
Single selection from:
o Outsourcing
o Non-outsourcing</t>
  </si>
  <si>
    <t xml:space="preserve">Type of Service Provided </t>
  </si>
  <si>
    <t>Please specify the type of service provided by choosing from the given dropdown.
If more than one option applies, please refer to the guidelines Section ‘Multiple Responses’.</t>
  </si>
  <si>
    <t>String based enumerated field
See Taxonomy tab for list</t>
  </si>
  <si>
    <t>Please specify the cloud model by choosing from the given dropdown.
If more than one option applies, please refer to the guidelines Section ‘Multiple Responses’.</t>
  </si>
  <si>
    <t>String based enumerated field
Single selection from
o Public
o Private
o Hybrid
o Non-cloud</t>
  </si>
  <si>
    <t>Please provide a short description of the product/service provided</t>
  </si>
  <si>
    <t>Short text</t>
  </si>
  <si>
    <t xml:space="preserve">Supply Chain Ranking </t>
  </si>
  <si>
    <r>
      <t xml:space="preserve">Where the service is provided through an intragroup arrangement, that intragroup arrangement should be denoted as supply chain ranking 0. 
Where the Service Provider has a direct relationship with the firm, and is considered to be the first external Service Provider, please denote its ranking as 1. 
Where the Service Provider supports the delivery of a service through another Service Provider, i.e. a 4th party, please denote its ranking as 2. Similarly a 5th party </t>
    </r>
    <r>
      <rPr>
        <sz val="14"/>
        <color rgb="FF000000"/>
        <rFont val="Arial"/>
        <family val="2"/>
      </rPr>
      <t>would be denoted as a ranking of 3, and so on.
We expect you to identify the most critical elements of a supply chain and not every element</t>
    </r>
  </si>
  <si>
    <t xml:space="preserve">Integer
Non-negative
</t>
  </si>
  <si>
    <t>Please enter the start date of the contractual arrangement as stipulated in the contract. Please enter in the format of YYYY-MM-DD.</t>
  </si>
  <si>
    <t>Optional</t>
  </si>
  <si>
    <t>Please enter the date the service started in the format of YYYY-MM-DD.</t>
  </si>
  <si>
    <t>Please enter the renewal or end date as stipulated in the contract, in the format of YYYY-MM-DD. 
If the contract is continuous and has no end date (i.e. evergreen), please enter “9999-12-31”.</t>
  </si>
  <si>
    <t>Please enter the shortest notice period for terminating the contractual arrangement by the direct third-party service provider in a business-as-usual case. 
The notice period should be expressed as number of (calendar) days from the date the request is received by the counterparty to terminate the third-party service. 
Please provide a numeric value only. If there is no notice period, or if it is with immediate effect, please enter "0".</t>
  </si>
  <si>
    <t>Integer</t>
  </si>
  <si>
    <t>Please enter the shortest notice period for terminating the contractual arrangement by the firm in a business-as-usual case. The notice period should be expressed as number of (calendar) days from the date the request is received by the counterparty to terminate the third-party service.
Please provide a numeric value only. If there is no notice period, or if it is with immediate effect, please enter "0".</t>
  </si>
  <si>
    <t>Please specify the jurisdiction whose laws apply to the contractual arrangement by choosing an option from the given dropdown.
If more than one option applies, please refer to the guidelines Section ‘Multiple Responses’.</t>
  </si>
  <si>
    <t>Please specify why the contract is assessed as material by choosing from the given dropdown.
If more than one option applies, please refer to the guidelines Section ‘Multiple Responses’. If all options apply, please select 'All of the above'.</t>
  </si>
  <si>
    <t xml:space="preserve">Please specify the date of the most recent materiality assessment in the format of YYYY-MM-DD. </t>
  </si>
  <si>
    <t>Function Category</t>
  </si>
  <si>
    <t>Please specify the function that the contractual arrangement supports by choosing an option from the dropdown.
You may only select ‘CF: Enterprise: Most functions within the organisation’ from the dropdown if ‘Type of Service Provided’ is ‘Security &amp; Identity’ or ‘Networking &amp; Operations’.
Note:
CF: Central Function, for example HR or payroll 
BF: Business Function, for example deposit taking.</t>
  </si>
  <si>
    <t>Does the contractual arrangement support an Important Business Service?</t>
  </si>
  <si>
    <t>Please specify whether the contractual arrangement supports an Important Business Service (IBS) by choosing an option from the given dropdown.</t>
  </si>
  <si>
    <t>String based enumerated field
Single selection from
o Yes
o No</t>
  </si>
  <si>
    <t>If yes, which important business service does the contractual arrangement support</t>
  </si>
  <si>
    <t>Required conditional</t>
  </si>
  <si>
    <t>If you choose ‘Yes’ for ‘Does the contractual arrangement support an Important Business Service?’, please state the IBS in a short sentence.</t>
  </si>
  <si>
    <t xml:space="preserve">Short text
</t>
  </si>
  <si>
    <t>If you choose ‘Yes’ for ‘Does the contractual arrangement support an Important Business Service?’, please specify whether the service provider supports a core element of the IBS by choosing an option from the given dropdown.
Core support is where a disruption of the MTP leads to a significant disruption in the delivery of the IBS. In contrast, non-core means the IBS would not be significantly impacted, interrupted or damaged; hence, the disruption can be resolved quickly and with minimal impact on the IBS.
For example, disruption of the MTP supporting core payment flows could be regarded a core, whilst  disruption of a MTP impacting ancillary payment services, such as reporting or statement productions, may not be regarded as core.</t>
  </si>
  <si>
    <t>If you choose ‘Yes’ for ‘Does the contractual arrangement support an Important Business Service?’, please enter the impact tolerance in a numeric value in hours (including weekends). If your impact tolerance is less than 1 hour, please use decimals.
You should enter “N/A” if you choose 'No' for ‘Does the contractual arrangement support an Important Business Service?’, and/or if you are not a PRA-regulated firm.</t>
  </si>
  <si>
    <t>If you choose ‘Yes’ for ‘Does the contractual arrangement support an Important Business Service?’, please enter the impact tolerance in a numeric value in hours (including weekends). If your impact tolerance is less than 1 hour, please use decimals.
You should enter “N/A” if you choose 'No' for ‘Does the contractual arrangement support an Important Business Service?’, and/or if you are not an FCA-regulated firm.</t>
  </si>
  <si>
    <t>If you choose ‘Yes’ for ‘Does the contractual arrangement support an Important Business Service?’, please enter the impact tolerance in a numeric value in hours (including weekends). If your impact tolerance is less than 1 hour, please use decimals.
You should enter “N/A” if you choose 'No' for ‘Does the contractual arrangement support an Important Business Service?’, and/or if you are not an FMI.</t>
  </si>
  <si>
    <t>Please select the country where data is stored at rest from the dropdown menu.
If multiple countries apply, limit your selection to those with the greatest impact on the firm’s operations under this contract—typically the 5 to 10 most significant countries.
If more than one option applies, please refer to the guidelines Section ‘Multiple Responses’.</t>
  </si>
  <si>
    <t>Please select the country where the service is delivered from, from the dropdown menu.
If multiple countries apply, limit your selection to those with the greatest impact on the firm’s operations under this contract—typically the 5 to 10 most significant countries.
If more than one option applies, please refer to the guidelines Section ‘Multiple Responses’.</t>
  </si>
  <si>
    <t>Please specify the annual cost or budget in GBP for the use of the services under the contractual arrangement. This is different from the total cost or budget.
For example, if the total budget for the contract is £1 billion over 5 years, this should be apportioned over the 5 years by dividing by 5, equalling 200 million. Please enter "200000000" in this case. 
If your contractual arrangement spans across multiple rows, please enter the Annual Contract Value again on each row.</t>
  </si>
  <si>
    <t xml:space="preserve">Number
</t>
  </si>
  <si>
    <t>Please provide the date of the most recent risk assessment in the format of YYYY-MM-DD.
If you choose 'Ongoing' for 'Outcome of the most recent risk assessment', please enter the date that the assessment started. If you choose 'Not done', please enter "9999-01-01".</t>
  </si>
  <si>
    <t xml:space="preserve">Please specify the outcome of the most recent risk assessment by choosing an option from the given dropdown. 
The outcome of the risk assessments should align with the risk presented to your own governance forums.
</t>
  </si>
  <si>
    <t xml:space="preserve">String based enumerated field
Single selection from 
o Satisfactory
o Non-satisfactory
o Ongoing
o Not done </t>
  </si>
  <si>
    <t>Please highlight any key areas where the risk assessment of the contractual arrangement is ‘Non-satisfactory’ or any other relevant remarks</t>
  </si>
  <si>
    <t xml:space="preserve">Please specify the date of the most recent audit in the format of YYYY-MM-DD.
Audits include any appropriate method (for example, internal, external, pooled audits, etc) that enables firms to meet their legal, regulatory, operational resilience, and risk management obligations, amongst others.    
If you choose 'Ongoing' for 'Outcome of the most recent audit', please enter the date that the audit started. If you choose 'Not Done', please enter "9999-01-01". </t>
  </si>
  <si>
    <t xml:space="preserve">ISO 8601 date format YYYY-MM-DD
</t>
  </si>
  <si>
    <t>Please specify the outcome of the most recent audit by choosing an option from the given dropdown.</t>
  </si>
  <si>
    <t>Please provide the date of the most recent financial due diligence.
If you choose 'Ongoing' for 'Outcome of financial due diligence', please enter the date that the assessment started. If you choose 'Not done', please enter "9999-01-01".</t>
  </si>
  <si>
    <t>Please provide the outcome of the financial due diligence by choosing an option from the given dropdown.</t>
  </si>
  <si>
    <t>String based enumerated field
Single selection from:
o Satisfactory
o Non-satisfactory
o Ongoing
o Not done</t>
  </si>
  <si>
    <t>Please provide the date of the most recent cyber risk (including information security) due diligence.
If you choose 'Ongoing' for 'Outcome of cyber risk due diligence', please enter the date that the assessment started. If you choose 'Not done', please enter "9999-01-01".</t>
  </si>
  <si>
    <t>Please provide the outcome of the cyber risk (including information security) due diligence by choosing an option from the given dropdown.</t>
  </si>
  <si>
    <t xml:space="preserve">String based enumerated field
Single selection from:
o Satisfactory
o Non-satisfactory
o Ongoing
o Not done
</t>
  </si>
  <si>
    <t>Please specify whether the contractual arrangement complies with the relevant Regulatory rules and expectations as of the reporting date.
The expectations include but are not limited to: the FCA Principles of Business; FCA PS21/3 Building Operational Resilience; PRA Fundamental Rules; the Outsourcing Parts and Operational Resilience Parts of the PRA Rulebook; and the expectations set out in the PRA SS2/21 Outsourcing and third party risk management.</t>
  </si>
  <si>
    <t>If you choose ‘No’ for ‘Does the contractual arrangement comply with the relevant rules and requirements’, please provide a short description of how any compliance gaps will be resolved, or any necessary remarks.</t>
  </si>
  <si>
    <t>Please specify whether an SMF or an accountable person - either a board member and/or senior executive of an FMI - has reviewed and signed off on the contractual arrangement by choosing an option from the given dropdown.</t>
  </si>
  <si>
    <t>If you choose ‘No’ for ‘Has this contractual arrangement been reviewed and signed off by an SMF holder or an accountable person of an FMI?’, please specify which governance committee or body has reviewed the contractual arrangement.</t>
  </si>
  <si>
    <t xml:space="preserve">Please specify the date that the contractual arrangement was approved in the format of YYYY-MM-DD. </t>
  </si>
  <si>
    <t>Please specify your firm's ability to substitute the service provider by choosing an option from the given dropdown.
The chosen value should be as per the firm’s own process and rating methods.
This should be assessed independently of the response to the assessment of the product or service's reintegration and the impact of discontinuing the contractual arrangement.</t>
  </si>
  <si>
    <t xml:space="preserve">String based enumerated field
Single selection from
o Easily substitutable
o Highly complex substitutability
o Not substitutable
</t>
  </si>
  <si>
    <t>Please specify the firm's ability to reintegrate the product or service provided back in-house, or within another entity in the Group, by choosing an option from the given dropdown. 
The chosen value should be as per the firm’s own process and rating methods.
This should be assessed independently of the response to the assessment of the service provider's substitutability and the impact of discontinuing the contractual arrangement.</t>
  </si>
  <si>
    <t>String based enumerated field
Single selection from
o Easy
o Difficult
o Impossible</t>
  </si>
  <si>
    <t>Please specify the impact on the firm if the contracted product or service is discontinued. 
The chosen value should be as per the firm’s own process and rating methods.
This should be assessed independently of the response to the assessment of the service provider's substitutability and service reintegration.</t>
  </si>
  <si>
    <t>String based enumerated field
Single selection from
o Low
o Medium
o High</t>
  </si>
  <si>
    <t>Key</t>
  </si>
  <si>
    <t>Primary data on the submission</t>
  </si>
  <si>
    <t>Primary data on firms</t>
  </si>
  <si>
    <t>Primary data on service providers</t>
  </si>
  <si>
    <t>Data on type of services being outsourced</t>
  </si>
  <si>
    <t>Data on products used</t>
  </si>
  <si>
    <t>Supply chain info</t>
  </si>
  <si>
    <t>Data on assessments/ SS 2/21 compliance</t>
  </si>
  <si>
    <t>Last Row w/ Data</t>
  </si>
  <si>
    <t># of Rows</t>
  </si>
  <si>
    <t>Column Name</t>
  </si>
  <si>
    <t>Reference</t>
  </si>
  <si>
    <t>Optionality</t>
  </si>
  <si>
    <t># of Optionality failiures</t>
  </si>
  <si>
    <t>Enum</t>
  </si>
  <si>
    <t># of Enum failures</t>
  </si>
  <si>
    <t># of Type failures</t>
  </si>
  <si>
    <t>% of Completion</t>
  </si>
  <si>
    <t># of Blank Data Points</t>
  </si>
  <si>
    <t># of Completed Data Points</t>
  </si>
  <si>
    <t>Mandatory</t>
  </si>
  <si>
    <t>Taxonomies_Register!$B$3:$B$4</t>
  </si>
  <si>
    <t>Taxonomies_Register!$C$3:$C$39</t>
  </si>
  <si>
    <t>Taxonomies_Register!$D$3:$D$6</t>
  </si>
  <si>
    <t>String (255)</t>
  </si>
  <si>
    <t>Date (YYYY-MM-DD)</t>
  </si>
  <si>
    <t>Taxonomies_Register!$I$3:$I$251</t>
  </si>
  <si>
    <t>Taxonomies_Register!$E$3:$E$14</t>
  </si>
  <si>
    <t>Taxonomies_Register!$F$3:$F$71</t>
  </si>
  <si>
    <t>Taxonomies_Register!$G$3:$G$4</t>
  </si>
  <si>
    <t>Conditional</t>
  </si>
  <si>
    <t>Taxonomies_Register!$H$3:$H$4</t>
  </si>
  <si>
    <t>Taxonomies_Register!$J$3:$J$5</t>
  </si>
  <si>
    <t>Taxonomies_Register!$L$3:$L$6</t>
  </si>
  <si>
    <t>Taxonomies_Register!$M$3:$M$6</t>
  </si>
  <si>
    <t>Taxonomies_Register!$N$3:$N$4</t>
  </si>
  <si>
    <t>Taxonomies_Register!$O$3:$O$4</t>
  </si>
  <si>
    <t>Taxonomies_Register!$P$3:$P$5</t>
  </si>
  <si>
    <t>Taxonomies_Register!$Q$3:$Q$5</t>
  </si>
  <si>
    <t>Taxonomies_Register!$R$3:$R$5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</si>
</sst>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8">
    <font>
      <sz val="11"/>
      <color theme="1"/>
      <name val="Calibri"/>
      <family val="2"/>
      <scheme val="minor"/>
    </font>
    <font>
      <sz val="11"/>
      <name val="Calibri"/>
      <family val="2"/>
      <scheme val="minor"/>
    </font>
    <font>
      <sz val="11"/>
      <color theme="1"/>
      <name val="Calibri"/>
      <family val="2"/>
      <scheme val="minor"/>
    </font>
    <font>
      <sz val="8"/>
      <name val="Calibri"/>
      <family val="2"/>
      <scheme val="minor"/>
    </font>
    <font>
      <b/>
      <sz val="12"/>
      <name val="Calibri"/>
      <family val="2"/>
      <scheme val="minor"/>
    </font>
    <font>
      <sz val="12"/>
      <color theme="1"/>
      <name val="Calibri"/>
      <family val="2"/>
      <scheme val="minor"/>
    </font>
    <font>
      <sz val="12"/>
      <color rgb="FFFF0000"/>
      <name val="Calibri"/>
      <family val="2"/>
      <scheme val="minor"/>
    </font>
    <font>
      <sz val="12"/>
      <name val="Calibri"/>
      <family val="2"/>
      <scheme val="minor"/>
    </font>
    <font>
      <b/>
      <sz val="11"/>
      <color theme="1"/>
      <name val="Calibri"/>
      <family val="2"/>
      <scheme val="minor"/>
    </font>
    <font>
      <sz val="14"/>
      <color theme="1"/>
      <name val="Calibri"/>
      <family val="2"/>
      <scheme val="minor"/>
    </font>
    <font>
      <sz val="14"/>
      <color theme="1"/>
      <name val="Calibri "/>
    </font>
    <font>
      <strike/>
      <sz val="14"/>
      <color theme="1"/>
      <name val="Calibri "/>
    </font>
    <font>
      <sz val="14"/>
      <color theme="1"/>
      <name val="Arial"/>
      <family val="2"/>
    </font>
    <font>
      <sz val="14"/>
      <color theme="1"/>
      <name val="Calibri"/>
      <family val="2"/>
    </font>
    <font>
      <strike/>
      <sz val="14"/>
      <color theme="1"/>
      <name val="Calibri Light"/>
      <family val="2"/>
    </font>
    <font>
      <sz val="14"/>
      <name val="Calibri "/>
    </font>
    <font>
      <b/>
      <sz val="14"/>
      <name val="Calibri"/>
      <family val="2"/>
      <scheme val="minor"/>
    </font>
    <font>
      <sz val="14"/>
      <color rgb="FF000000"/>
      <name val="Arial"/>
      <family val="2"/>
    </font>
  </fonts>
  <fills count="14">
    <fill>
      <patternFill patternType="none"/>
    </fill>
    <fill>
      <patternFill patternType="gray125"/>
    </fill>
    <fill>
      <patternFill patternType="solid">
        <fgColor theme="4" tint="0.79998168889431442"/>
        <bgColor indexed="65"/>
      </patternFill>
    </fill>
    <fill>
      <patternFill patternType="solid">
        <fgColor theme="0"/>
        <bgColor indexed="64"/>
      </patternFill>
    </fill>
    <fill>
      <patternFill patternType="solid">
        <fgColor theme="4" tint="0.79998168889431442"/>
        <bgColor theme="4" tint="0.79998168889431442"/>
      </patternFill>
    </fill>
    <fill>
      <patternFill patternType="solid">
        <fgColor theme="0"/>
        <bgColor theme="4"/>
      </patternFill>
    </fill>
    <fill>
      <patternFill patternType="solid">
        <fgColor theme="0"/>
        <bgColor theme="4" tint="0.79998168889431442"/>
      </patternFill>
    </fill>
    <fill>
      <patternFill patternType="solid">
        <fgColor theme="8" tint="0.39997558519241921"/>
        <bgColor indexed="64"/>
      </patternFill>
    </fill>
    <fill>
      <patternFill patternType="solid">
        <fgColor theme="8" tint="0.39997558519241921"/>
        <bgColor theme="4"/>
      </patternFill>
    </fill>
    <fill>
      <patternFill patternType="solid">
        <fgColor theme="8" tint="0.39997558519241921"/>
        <bgColor theme="4" tint="0.79998168889431442"/>
      </patternFill>
    </fill>
    <fill>
      <patternFill patternType="solid">
        <fgColor theme="4" tint="0.3999755851924192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tint="-0.249977111117893"/>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theme="4" tint="0.39997558519241921"/>
      </bottom>
      <diagonal/>
    </border>
    <border>
      <left style="thin">
        <color indexed="64"/>
      </left>
      <right style="thin">
        <color indexed="64"/>
      </right>
      <top style="thin">
        <color rgb="FF000000"/>
      </top>
      <bottom style="thin">
        <color indexed="64"/>
      </bottom>
      <diagonal/>
    </border>
    <border>
      <left/>
      <right style="thin">
        <color indexed="64"/>
      </right>
      <top style="thin">
        <color rgb="FF000000"/>
      </top>
      <bottom style="thin">
        <color indexed="64"/>
      </bottom>
      <diagonal/>
    </border>
    <border>
      <left/>
      <right style="thin">
        <color indexed="64"/>
      </right>
      <top style="thin">
        <color indexed="64"/>
      </top>
      <bottom style="thin">
        <color theme="4" tint="0.3999755851924192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3">
    <xf numFmtId="0" fontId="0" fillId="0" borderId="0"/>
    <xf numFmtId="0" fontId="2" fillId="2" borderId="0" applyNumberFormat="0" applyBorder="0" applyAlignment="0" applyProtection="0"/>
    <xf numFmtId="9" fontId="2" fillId="0" borderId="0" applyFont="0" applyFill="0" applyBorder="0" applyAlignment="0" applyProtection="0"/>
  </cellStyleXfs>
  <cellXfs count="113">
    <xf numFmtId="0" fontId="0" fillId="0" borderId="0" xfId="0"/>
    <xf numFmtId="0" fontId="0" fillId="3" borderId="0" xfId="0" applyFill="1"/>
    <xf numFmtId="0" fontId="10" fillId="3" borderId="0" xfId="0" applyFont="1" applyFill="1" applyAlignment="1">
      <alignment vertical="center"/>
    </xf>
    <xf numFmtId="0" fontId="10" fillId="3" borderId="0" xfId="0" applyFont="1" applyFill="1" applyAlignment="1">
      <alignment horizontal="left" vertical="top" wrapText="1"/>
    </xf>
    <xf numFmtId="0" fontId="10" fillId="3" borderId="0" xfId="0" applyFont="1" applyFill="1" applyAlignment="1">
      <alignment vertical="top" wrapText="1"/>
    </xf>
    <xf numFmtId="0" fontId="10" fillId="3" borderId="0" xfId="0" applyFont="1" applyFill="1"/>
    <xf numFmtId="0" fontId="14" fillId="3" borderId="0" xfId="0" applyFont="1" applyFill="1" applyAlignment="1">
      <alignment vertical="center"/>
    </xf>
    <xf numFmtId="0" fontId="11" fillId="3" borderId="0" xfId="0" applyFont="1" applyFill="1" applyAlignment="1">
      <alignment vertical="center"/>
    </xf>
    <xf numFmtId="0" fontId="12" fillId="3" borderId="0" xfId="0" applyFont="1" applyFill="1"/>
    <xf numFmtId="0" fontId="9" fillId="4" borderId="1" xfId="0" applyFont="1" applyFill="1" applyBorder="1" applyAlignment="1">
      <alignment horizontal="left" vertical="center" wrapText="1"/>
    </xf>
    <xf numFmtId="0" fontId="9" fillId="0" borderId="1" xfId="0" applyFont="1" applyBorder="1" applyAlignment="1">
      <alignment horizontal="left" vertical="center" wrapText="1"/>
    </xf>
    <xf numFmtId="0" fontId="5" fillId="3" borderId="0" xfId="0" applyFont="1" applyFill="1" applyAlignment="1">
      <alignment wrapText="1"/>
    </xf>
    <xf numFmtId="0" fontId="6" fillId="3" borderId="0" xfId="0" applyFont="1" applyFill="1" applyAlignment="1">
      <alignment wrapText="1"/>
    </xf>
    <xf numFmtId="0" fontId="7" fillId="3" borderId="0" xfId="0" applyFont="1" applyFill="1" applyAlignment="1">
      <alignment wrapText="1"/>
    </xf>
    <xf numFmtId="0" fontId="7" fillId="3" borderId="1" xfId="0" applyFont="1" applyFill="1" applyBorder="1" applyAlignment="1">
      <alignment wrapText="1"/>
    </xf>
    <xf numFmtId="0" fontId="7" fillId="3" borderId="1" xfId="0" applyFont="1" applyFill="1" applyBorder="1" applyAlignment="1">
      <alignment vertical="center" wrapText="1"/>
    </xf>
    <xf numFmtId="0" fontId="6" fillId="3" borderId="1" xfId="0" applyFont="1" applyFill="1" applyBorder="1" applyAlignment="1">
      <alignment wrapText="1"/>
    </xf>
    <xf numFmtId="0" fontId="5" fillId="3" borderId="1" xfId="0" applyFont="1" applyFill="1" applyBorder="1" applyAlignment="1">
      <alignment wrapText="1"/>
    </xf>
    <xf numFmtId="0" fontId="7" fillId="3" borderId="6" xfId="0" applyFont="1" applyFill="1" applyBorder="1" applyAlignment="1">
      <alignment wrapText="1"/>
    </xf>
    <xf numFmtId="0" fontId="7" fillId="3" borderId="14" xfId="0" applyFont="1" applyFill="1" applyBorder="1" applyAlignment="1">
      <alignment vertical="center" wrapText="1"/>
    </xf>
    <xf numFmtId="0" fontId="7" fillId="3" borderId="14" xfId="0" applyFont="1" applyFill="1" applyBorder="1" applyAlignment="1">
      <alignment wrapText="1"/>
    </xf>
    <xf numFmtId="0" fontId="6" fillId="3" borderId="6" xfId="0" applyFont="1" applyFill="1" applyBorder="1" applyAlignment="1">
      <alignment wrapText="1"/>
    </xf>
    <xf numFmtId="0" fontId="6" fillId="3" borderId="14" xfId="0" applyFont="1" applyFill="1" applyBorder="1" applyAlignment="1">
      <alignment wrapText="1"/>
    </xf>
    <xf numFmtId="0" fontId="6" fillId="3" borderId="15" xfId="0" applyFont="1" applyFill="1" applyBorder="1" applyAlignment="1">
      <alignment wrapText="1"/>
    </xf>
    <xf numFmtId="0" fontId="5" fillId="3" borderId="16" xfId="0" applyFont="1" applyFill="1" applyBorder="1" applyAlignment="1">
      <alignment wrapText="1"/>
    </xf>
    <xf numFmtId="0" fontId="6" fillId="3" borderId="16" xfId="0" applyFont="1" applyFill="1" applyBorder="1" applyAlignment="1">
      <alignment wrapText="1"/>
    </xf>
    <xf numFmtId="0" fontId="6" fillId="3" borderId="17" xfId="0" applyFont="1" applyFill="1" applyBorder="1" applyAlignment="1">
      <alignment wrapText="1"/>
    </xf>
    <xf numFmtId="0" fontId="4" fillId="7" borderId="12" xfId="1" applyFont="1" applyFill="1" applyBorder="1" applyAlignment="1">
      <alignment vertical="center" wrapText="1"/>
    </xf>
    <xf numFmtId="0" fontId="4" fillId="7" borderId="11" xfId="1" applyFont="1" applyFill="1" applyBorder="1" applyAlignment="1">
      <alignment vertical="center" wrapText="1"/>
    </xf>
    <xf numFmtId="0" fontId="4" fillId="7" borderId="13" xfId="1" applyFont="1" applyFill="1" applyBorder="1" applyAlignment="1">
      <alignment vertical="center" wrapText="1"/>
    </xf>
    <xf numFmtId="0" fontId="4" fillId="8" borderId="8" xfId="0" applyFont="1" applyFill="1" applyBorder="1" applyAlignment="1">
      <alignment horizontal="center" vertical="center" wrapText="1"/>
    </xf>
    <xf numFmtId="0" fontId="4" fillId="7" borderId="1" xfId="0" applyFont="1" applyFill="1" applyBorder="1" applyAlignment="1">
      <alignment horizontal="left" vertical="center" wrapText="1"/>
    </xf>
    <xf numFmtId="0" fontId="4" fillId="9" borderId="1" xfId="0" applyFont="1" applyFill="1" applyBorder="1" applyAlignment="1">
      <alignment horizontal="left" vertical="center" wrapText="1"/>
    </xf>
    <xf numFmtId="0" fontId="4" fillId="7" borderId="7" xfId="0" applyFont="1" applyFill="1" applyBorder="1" applyAlignment="1">
      <alignment horizontal="left" vertical="center" wrapText="1"/>
    </xf>
    <xf numFmtId="0" fontId="4" fillId="9" borderId="1" xfId="0" applyFont="1" applyFill="1" applyBorder="1" applyAlignment="1">
      <alignment vertical="center" wrapText="1"/>
    </xf>
    <xf numFmtId="0" fontId="10" fillId="3" borderId="1" xfId="0" applyFont="1" applyFill="1" applyBorder="1" applyAlignment="1">
      <alignment vertical="center" wrapText="1"/>
    </xf>
    <xf numFmtId="0" fontId="10" fillId="3" borderId="1" xfId="0" applyFont="1" applyFill="1" applyBorder="1" applyAlignment="1">
      <alignment horizontal="left" vertical="center" wrapText="1"/>
    </xf>
    <xf numFmtId="0" fontId="12" fillId="3" borderId="1" xfId="0" applyFont="1" applyFill="1" applyBorder="1" applyAlignment="1">
      <alignment horizontal="left" vertical="center" wrapText="1"/>
    </xf>
    <xf numFmtId="0" fontId="12" fillId="3" borderId="1" xfId="0" applyFont="1" applyFill="1" applyBorder="1" applyAlignment="1">
      <alignment vertical="center" wrapText="1"/>
    </xf>
    <xf numFmtId="2" fontId="10" fillId="3" borderId="0" xfId="0" applyNumberFormat="1" applyFont="1" applyFill="1"/>
    <xf numFmtId="0" fontId="10" fillId="3" borderId="0" xfId="0" applyFont="1" applyFill="1" applyAlignment="1">
      <alignment horizontal="left" vertical="top"/>
    </xf>
    <xf numFmtId="2" fontId="10" fillId="3" borderId="6" xfId="0" applyNumberFormat="1" applyFont="1" applyFill="1" applyBorder="1" applyAlignment="1">
      <alignment vertical="center"/>
    </xf>
    <xf numFmtId="0" fontId="10" fillId="3" borderId="14" xfId="0" applyFont="1" applyFill="1" applyBorder="1" applyAlignment="1">
      <alignment vertical="center" wrapText="1"/>
    </xf>
    <xf numFmtId="0" fontId="10" fillId="3" borderId="14" xfId="0" applyFont="1" applyFill="1" applyBorder="1" applyAlignment="1">
      <alignment vertical="center"/>
    </xf>
    <xf numFmtId="0" fontId="15" fillId="3" borderId="14" xfId="0" applyFont="1" applyFill="1" applyBorder="1" applyAlignment="1">
      <alignment vertical="center" wrapText="1"/>
    </xf>
    <xf numFmtId="0" fontId="12" fillId="3" borderId="14" xfId="0" applyFont="1" applyFill="1" applyBorder="1" applyAlignment="1">
      <alignment vertical="center"/>
    </xf>
    <xf numFmtId="2" fontId="10" fillId="11" borderId="6" xfId="0" applyNumberFormat="1" applyFont="1" applyFill="1" applyBorder="1" applyAlignment="1">
      <alignment vertical="center"/>
    </xf>
    <xf numFmtId="0" fontId="10" fillId="11" borderId="1" xfId="0" applyFont="1" applyFill="1" applyBorder="1" applyAlignment="1">
      <alignment horizontal="left" vertical="center" wrapText="1"/>
    </xf>
    <xf numFmtId="0" fontId="10" fillId="11" borderId="1" xfId="0" applyFont="1" applyFill="1" applyBorder="1" applyAlignment="1">
      <alignment vertical="center" wrapText="1"/>
    </xf>
    <xf numFmtId="0" fontId="10" fillId="11" borderId="14" xfId="0" applyFont="1" applyFill="1" applyBorder="1" applyAlignment="1">
      <alignment vertical="center" wrapText="1"/>
    </xf>
    <xf numFmtId="2" fontId="15" fillId="10" borderId="18" xfId="0" applyNumberFormat="1" applyFont="1" applyFill="1" applyBorder="1" applyAlignment="1">
      <alignment horizontal="center" vertical="center"/>
    </xf>
    <xf numFmtId="0" fontId="15" fillId="10" borderId="19" xfId="0" applyFont="1" applyFill="1" applyBorder="1" applyAlignment="1">
      <alignment horizontal="center" vertical="center" wrapText="1"/>
    </xf>
    <xf numFmtId="0" fontId="15" fillId="10" borderId="20" xfId="0" applyFont="1" applyFill="1" applyBorder="1" applyAlignment="1">
      <alignment horizontal="center" vertical="center"/>
    </xf>
    <xf numFmtId="0" fontId="12" fillId="11" borderId="1" xfId="0" applyFont="1" applyFill="1" applyBorder="1" applyAlignment="1">
      <alignment horizontal="left" vertical="center" wrapText="1"/>
    </xf>
    <xf numFmtId="0" fontId="10" fillId="11" borderId="14" xfId="0" applyFont="1" applyFill="1" applyBorder="1" applyAlignment="1">
      <alignment vertical="center"/>
    </xf>
    <xf numFmtId="0" fontId="12" fillId="11" borderId="1" xfId="0" applyFont="1" applyFill="1" applyBorder="1" applyAlignment="1">
      <alignment vertical="center" wrapText="1"/>
    </xf>
    <xf numFmtId="0" fontId="12" fillId="11" borderId="14" xfId="0" applyFont="1" applyFill="1" applyBorder="1" applyAlignment="1">
      <alignment vertical="center" wrapText="1"/>
    </xf>
    <xf numFmtId="2" fontId="10" fillId="11" borderId="15" xfId="0" applyNumberFormat="1" applyFont="1" applyFill="1" applyBorder="1" applyAlignment="1">
      <alignment vertical="center"/>
    </xf>
    <xf numFmtId="0" fontId="10" fillId="11" borderId="16" xfId="0" applyFont="1" applyFill="1" applyBorder="1" applyAlignment="1">
      <alignment horizontal="left" vertical="center" wrapText="1"/>
    </xf>
    <xf numFmtId="0" fontId="10" fillId="11" borderId="17" xfId="0" applyFont="1" applyFill="1" applyBorder="1" applyAlignment="1">
      <alignment vertical="center" wrapText="1"/>
    </xf>
    <xf numFmtId="0" fontId="13" fillId="11" borderId="1" xfId="0" applyFont="1" applyFill="1" applyBorder="1" applyAlignment="1">
      <alignment vertical="center" wrapText="1"/>
    </xf>
    <xf numFmtId="2" fontId="4" fillId="8" borderId="9" xfId="0" applyNumberFormat="1" applyFont="1" applyFill="1" applyBorder="1" applyAlignment="1">
      <alignment horizontal="center" vertical="center"/>
    </xf>
    <xf numFmtId="2" fontId="4" fillId="7" borderId="2" xfId="0" applyNumberFormat="1" applyFont="1" applyFill="1" applyBorder="1" applyAlignment="1">
      <alignment horizontal="center" vertical="center"/>
    </xf>
    <xf numFmtId="2" fontId="4" fillId="9" borderId="2" xfId="0" applyNumberFormat="1" applyFont="1" applyFill="1" applyBorder="1" applyAlignment="1">
      <alignment horizontal="center" vertical="center"/>
    </xf>
    <xf numFmtId="2" fontId="4" fillId="7" borderId="10" xfId="0" applyNumberFormat="1" applyFont="1" applyFill="1" applyBorder="1" applyAlignment="1">
      <alignment horizontal="center" vertical="center"/>
    </xf>
    <xf numFmtId="2" fontId="16" fillId="8" borderId="11" xfId="0" applyNumberFormat="1" applyFont="1" applyFill="1" applyBorder="1" applyAlignment="1">
      <alignment horizontal="center" vertical="center"/>
    </xf>
    <xf numFmtId="0" fontId="16" fillId="8" borderId="12" xfId="0" applyFont="1" applyFill="1" applyBorder="1" applyAlignment="1">
      <alignment horizontal="center" vertical="center" wrapText="1"/>
    </xf>
    <xf numFmtId="0" fontId="16" fillId="8" borderId="13" xfId="0" applyFont="1" applyFill="1" applyBorder="1" applyAlignment="1">
      <alignment horizontal="center" vertical="center" wrapText="1"/>
    </xf>
    <xf numFmtId="2" fontId="9" fillId="4" borderId="6" xfId="0" applyNumberFormat="1" applyFont="1" applyFill="1" applyBorder="1" applyAlignment="1">
      <alignment vertical="center"/>
    </xf>
    <xf numFmtId="0" fontId="9" fillId="4" borderId="14" xfId="0" applyFont="1" applyFill="1" applyBorder="1" applyAlignment="1">
      <alignment vertical="center" wrapText="1"/>
    </xf>
    <xf numFmtId="2" fontId="9" fillId="0" borderId="6" xfId="0" applyNumberFormat="1" applyFont="1" applyBorder="1" applyAlignment="1">
      <alignment vertical="center"/>
    </xf>
    <xf numFmtId="0" fontId="9" fillId="0" borderId="14" xfId="0" applyFont="1" applyBorder="1" applyAlignment="1">
      <alignment vertical="center" wrapText="1"/>
    </xf>
    <xf numFmtId="2" fontId="9" fillId="0" borderId="15" xfId="0" applyNumberFormat="1" applyFont="1" applyBorder="1" applyAlignment="1">
      <alignment vertical="center"/>
    </xf>
    <xf numFmtId="0" fontId="9" fillId="0" borderId="16" xfId="0" applyFont="1" applyBorder="1" applyAlignment="1">
      <alignment horizontal="left" vertical="center" wrapText="1"/>
    </xf>
    <xf numFmtId="0" fontId="9" fillId="0" borderId="17" xfId="0" applyFont="1" applyBorder="1" applyAlignment="1">
      <alignment vertical="center" wrapText="1"/>
    </xf>
    <xf numFmtId="0" fontId="10" fillId="12" borderId="3" xfId="0" applyFont="1" applyFill="1" applyBorder="1" applyAlignment="1">
      <alignment horizontal="left" vertical="center" wrapText="1"/>
    </xf>
    <xf numFmtId="0" fontId="10" fillId="12" borderId="1" xfId="0" applyFont="1" applyFill="1" applyBorder="1" applyAlignment="1">
      <alignment horizontal="left" vertical="center" wrapText="1"/>
    </xf>
    <xf numFmtId="0" fontId="12" fillId="12" borderId="1" xfId="0" applyFont="1" applyFill="1" applyBorder="1" applyAlignment="1">
      <alignment horizontal="left" vertical="center" wrapText="1"/>
    </xf>
    <xf numFmtId="0" fontId="10" fillId="12" borderId="1" xfId="0" applyFont="1" applyFill="1" applyBorder="1" applyAlignment="1">
      <alignment vertical="center" wrapText="1"/>
    </xf>
    <xf numFmtId="0" fontId="10" fillId="12" borderId="16" xfId="0" applyFont="1" applyFill="1" applyBorder="1" applyAlignment="1">
      <alignment horizontal="left" vertical="center" wrapText="1"/>
    </xf>
    <xf numFmtId="0" fontId="1" fillId="3" borderId="0" xfId="0" applyFont="1" applyFill="1"/>
    <xf numFmtId="0" fontId="7" fillId="3" borderId="0" xfId="0" applyFont="1" applyFill="1" applyAlignment="1">
      <alignment horizontal="center" vertical="center"/>
    </xf>
    <xf numFmtId="0" fontId="7" fillId="3" borderId="0" xfId="0" applyFont="1" applyFill="1"/>
    <xf numFmtId="0" fontId="7" fillId="3" borderId="0" xfId="0" applyFont="1" applyFill="1" applyAlignment="1">
      <alignment horizontal="left" vertical="center" wrapText="1"/>
    </xf>
    <xf numFmtId="0" fontId="7" fillId="6" borderId="0" xfId="0" applyFont="1" applyFill="1" applyAlignment="1">
      <alignment horizontal="left" vertical="center" wrapText="1"/>
    </xf>
    <xf numFmtId="164" fontId="7" fillId="6" borderId="0" xfId="0" applyNumberFormat="1" applyFont="1" applyFill="1" applyAlignment="1">
      <alignment horizontal="left" vertical="center" wrapText="1"/>
    </xf>
    <xf numFmtId="0" fontId="7" fillId="6" borderId="0" xfId="0" applyFont="1" applyFill="1" applyAlignment="1">
      <alignment vertical="center" wrapText="1"/>
    </xf>
    <xf numFmtId="0" fontId="4" fillId="5" borderId="0" xfId="0" applyFont="1" applyFill="1" applyAlignment="1">
      <alignment horizontal="center" vertical="center" wrapText="1"/>
    </xf>
    <xf numFmtId="164" fontId="7" fillId="3" borderId="0" xfId="0" applyNumberFormat="1" applyFont="1" applyFill="1" applyAlignment="1">
      <alignment horizontal="left" vertical="center" wrapText="1"/>
    </xf>
    <xf numFmtId="0" fontId="10" fillId="0" borderId="16" xfId="0" applyFont="1" applyBorder="1" applyAlignment="1">
      <alignment horizontal="left" vertical="center" wrapText="1"/>
    </xf>
    <xf numFmtId="49" fontId="1" fillId="3" borderId="22" xfId="0" applyNumberFormat="1" applyFont="1" applyFill="1" applyBorder="1" applyAlignment="1">
      <alignment horizontal="left" vertical="center" wrapText="1"/>
    </xf>
    <xf numFmtId="49" fontId="7" fillId="6" borderId="22" xfId="0" applyNumberFormat="1" applyFont="1" applyFill="1" applyBorder="1" applyAlignment="1">
      <alignment horizontal="left" vertical="center" wrapText="1"/>
    </xf>
    <xf numFmtId="49" fontId="1" fillId="3" borderId="21" xfId="0" applyNumberFormat="1" applyFont="1" applyFill="1" applyBorder="1" applyAlignment="1">
      <alignment horizontal="center" vertical="center" wrapText="1"/>
    </xf>
    <xf numFmtId="49" fontId="7" fillId="3" borderId="22" xfId="0" applyNumberFormat="1" applyFont="1" applyFill="1" applyBorder="1" applyAlignment="1">
      <alignment horizontal="left" vertical="center" wrapText="1"/>
    </xf>
    <xf numFmtId="49" fontId="7" fillId="6" borderId="22" xfId="0" applyNumberFormat="1" applyFont="1" applyFill="1" applyBorder="1" applyAlignment="1">
      <alignment vertical="center" wrapText="1"/>
    </xf>
    <xf numFmtId="49" fontId="7" fillId="3" borderId="23" xfId="0" applyNumberFormat="1" applyFont="1" applyFill="1" applyBorder="1" applyAlignment="1">
      <alignment horizontal="left" vertical="center" wrapText="1"/>
    </xf>
    <xf numFmtId="49" fontId="9" fillId="4" borderId="1" xfId="0" applyNumberFormat="1" applyFont="1" applyFill="1" applyBorder="1" applyAlignment="1">
      <alignment horizontal="left" vertical="center" wrapText="1"/>
    </xf>
    <xf numFmtId="49" fontId="9" fillId="0" borderId="1" xfId="0" applyNumberFormat="1" applyFont="1" applyBorder="1" applyAlignment="1">
      <alignment horizontal="left" vertical="center" wrapText="1"/>
    </xf>
    <xf numFmtId="49" fontId="9" fillId="0" borderId="16" xfId="0" applyNumberFormat="1" applyFont="1" applyBorder="1" applyAlignment="1">
      <alignment horizontal="left" vertical="center" wrapText="1"/>
    </xf>
    <xf numFmtId="0" fontId="8" fillId="13" borderId="1" xfId="0" applyFont="1" applyFill="1" applyBorder="1"/>
    <xf numFmtId="0" fontId="0" fillId="0" borderId="1" xfId="0" applyBorder="1"/>
    <xf numFmtId="9" fontId="8" fillId="13" borderId="1" xfId="2" applyFont="1" applyFill="1" applyBorder="1"/>
    <xf numFmtId="0" fontId="0" fillId="0" borderId="1" xfId="0" quotePrefix="1" applyBorder="1"/>
    <xf numFmtId="9" fontId="0" fillId="0" borderId="1" xfId="2" applyFont="1" applyFill="1" applyBorder="1"/>
    <xf numFmtId="9" fontId="0" fillId="0" borderId="0" xfId="2" applyFont="1" applyFill="1"/>
    <xf numFmtId="0" fontId="16" fillId="8" borderId="24" xfId="0" applyFont="1" applyFill="1" applyBorder="1" applyAlignment="1">
      <alignment horizontal="center" vertical="center" wrapText="1"/>
    </xf>
    <xf numFmtId="49" fontId="9" fillId="4" borderId="4" xfId="0" applyNumberFormat="1" applyFont="1" applyFill="1" applyBorder="1" applyAlignment="1">
      <alignment horizontal="left" vertical="center" wrapText="1"/>
    </xf>
    <xf numFmtId="49" fontId="9" fillId="0" borderId="4" xfId="0" applyNumberFormat="1" applyFont="1" applyBorder="1" applyAlignment="1">
      <alignment horizontal="left" vertical="center" wrapText="1"/>
    </xf>
    <xf numFmtId="49" fontId="9" fillId="0" borderId="25" xfId="0" applyNumberFormat="1" applyFont="1" applyBorder="1" applyAlignment="1">
      <alignment horizontal="left" vertical="center" wrapText="1"/>
    </xf>
    <xf numFmtId="0" fontId="13" fillId="3" borderId="1" xfId="0" applyFont="1" applyFill="1" applyBorder="1" applyAlignment="1">
      <alignment vertical="center" wrapText="1"/>
    </xf>
    <xf numFmtId="2" fontId="10" fillId="3" borderId="5" xfId="0" applyNumberFormat="1" applyFont="1" applyFill="1" applyBorder="1" applyAlignment="1">
      <alignment vertical="center"/>
    </xf>
    <xf numFmtId="2" fontId="9" fillId="0" borderId="1" xfId="0" applyNumberFormat="1" applyFont="1" applyBorder="1" applyAlignment="1">
      <alignment horizontal="left" vertical="center" wrapText="1"/>
    </xf>
    <xf numFmtId="2" fontId="7" fillId="3" borderId="22" xfId="0" applyNumberFormat="1" applyFont="1" applyFill="1" applyBorder="1" applyAlignment="1">
      <alignment horizontal="left" vertical="center" wrapText="1"/>
    </xf>
  </cellXfs>
  <cellStyles count="3">
    <cellStyle name="20% - Accent1" xfId="1" builtinId="30"/>
    <cellStyle name="Normal" xfId="0" builtinId="0"/>
    <cellStyle name="Per cent" xfId="2" builtinId="5"/>
  </cellStyles>
  <dxfs count="63">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b val="0"/>
        <strike val="0"/>
        <outline val="0"/>
        <shadow val="0"/>
        <u val="none"/>
        <vertAlign val="baseline"/>
        <sz val="14"/>
        <color theme="1"/>
        <name val="Calibri "/>
        <scheme val="none"/>
      </font>
      <fill>
        <patternFill>
          <fgColor indexed="64"/>
          <bgColor theme="0"/>
        </patternFill>
      </fill>
      <alignment horizontal="general" vertical="bottom" textRotation="0" wrapText="1" indent="0" justifyLastLine="0" shrinkToFit="0" readingOrder="0"/>
      <border diagonalUp="0" diagonalDown="0" outline="0">
        <left style="thin">
          <color indexed="64"/>
        </left>
        <right style="medium">
          <color indexed="64"/>
        </right>
        <top style="thin">
          <color indexed="64"/>
        </top>
        <bottom style="thin">
          <color indexed="64"/>
        </bottom>
      </border>
    </dxf>
    <dxf>
      <font>
        <b val="0"/>
        <i val="0"/>
        <strike val="0"/>
        <condense val="0"/>
        <extend val="0"/>
        <outline val="0"/>
        <shadow val="0"/>
        <u val="none"/>
        <vertAlign val="baseline"/>
        <sz val="14"/>
        <color theme="1"/>
        <name val="Calibri "/>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
        <scheme val="none"/>
      </font>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
        <scheme val="none"/>
      </font>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condense val="0"/>
        <extend val="0"/>
        <outline val="0"/>
        <shadow val="0"/>
        <u val="none"/>
        <vertAlign val="baseline"/>
        <sz val="14"/>
        <color theme="1"/>
        <name val="Calibri "/>
        <scheme val="none"/>
      </font>
      <numFmt numFmtId="2" formatCode="0.00"/>
      <fill>
        <patternFill>
          <fgColor indexed="64"/>
          <bgColor theme="0"/>
        </patternFill>
      </fill>
      <alignment horizontal="general"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outline val="0"/>
        <shadow val="0"/>
        <u val="none"/>
        <vertAlign val="baseline"/>
        <sz val="14"/>
        <color rgb="FF000000"/>
        <name val="Calibri "/>
        <scheme val="none"/>
      </font>
      <fill>
        <patternFill>
          <fgColor indexed="64"/>
          <bgColor theme="0"/>
        </patternFill>
      </fill>
    </dxf>
    <dxf>
      <border>
        <bottom style="medium">
          <color indexed="64"/>
        </bottom>
      </border>
    </dxf>
    <dxf>
      <font>
        <b val="0"/>
        <strike val="0"/>
        <outline val="0"/>
        <shadow val="0"/>
        <u val="none"/>
        <vertAlign val="baseline"/>
        <sz val="14"/>
        <color auto="1"/>
        <name val="Calibri "/>
        <scheme val="none"/>
      </font>
      <fill>
        <patternFill patternType="solid">
          <fgColor indexed="64"/>
          <bgColor theme="4" tint="0.3999755851924192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family val="2"/>
        <scheme val="minor"/>
      </font>
      <numFmt numFmtId="30" formatCode="@"/>
      <fill>
        <patternFill patternType="solid">
          <fgColor indexed="64"/>
          <bgColor theme="0"/>
        </patternFill>
      </fill>
      <alignment horizontal="left" vertical="center" textRotation="0" wrapText="1" indent="0" justifyLastLine="0" shrinkToFit="0" readingOrder="0"/>
      <border diagonalUp="0" diagonalDown="0" outline="0">
        <left/>
        <right style="thin">
          <color theme="4" tint="0.39997558519241921"/>
        </right>
        <top style="thin">
          <color theme="4" tint="0.39997558519241921"/>
        </top>
        <bottom/>
      </border>
    </dxf>
    <dxf>
      <font>
        <b val="0"/>
        <i val="0"/>
        <strike val="0"/>
        <condense val="0"/>
        <extend val="0"/>
        <outline val="0"/>
        <shadow val="0"/>
        <u val="none"/>
        <vertAlign val="baseline"/>
        <sz val="12"/>
        <color auto="1"/>
        <name val="Calibri"/>
        <family val="2"/>
        <scheme val="minor"/>
      </font>
      <numFmt numFmtId="30" formatCode="@"/>
      <fill>
        <patternFill patternType="solid">
          <fgColor indexed="64"/>
          <bgColor theme="0"/>
        </patternFill>
      </fill>
      <alignment horizontal="left"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2"/>
        <color auto="1"/>
        <name val="Calibri"/>
        <family val="2"/>
        <scheme val="minor"/>
      </font>
      <numFmt numFmtId="30" formatCode="@"/>
      <fill>
        <patternFill patternType="solid">
          <fgColor theme="4" tint="0.79998168889431442"/>
          <bgColor theme="0"/>
        </patternFill>
      </fill>
      <alignment horizontal="left"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2"/>
        <color auto="1"/>
        <name val="Calibri"/>
        <family val="2"/>
        <scheme val="minor"/>
      </font>
      <numFmt numFmtId="30" formatCode="@"/>
      <fill>
        <patternFill patternType="solid">
          <fgColor theme="4" tint="0.79998168889431442"/>
          <bgColor theme="0"/>
        </patternFill>
      </fill>
      <alignment horizontal="left"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2"/>
        <color auto="1"/>
        <name val="Calibri"/>
        <family val="2"/>
        <scheme val="minor"/>
      </font>
      <numFmt numFmtId="30" formatCode="@"/>
      <fill>
        <patternFill patternType="solid">
          <fgColor theme="4" tint="0.79998168889431442"/>
          <bgColor theme="0"/>
        </patternFill>
      </fill>
      <alignment horizontal="left"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2"/>
        <color auto="1"/>
        <name val="Calibri"/>
        <family val="2"/>
        <scheme val="minor"/>
      </font>
      <numFmt numFmtId="30" formatCode="@"/>
      <fill>
        <patternFill patternType="solid">
          <fgColor indexed="64"/>
          <bgColor theme="0"/>
        </patternFill>
      </fill>
      <alignment horizontal="left"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2"/>
        <color auto="1"/>
        <name val="Calibri"/>
        <family val="2"/>
        <scheme val="minor"/>
      </font>
      <numFmt numFmtId="30" formatCode="@"/>
      <fill>
        <patternFill patternType="solid">
          <fgColor theme="4" tint="0.79998168889431442"/>
          <bgColor theme="0"/>
        </patternFill>
      </fill>
      <alignment horizontal="general"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2"/>
        <color auto="1"/>
        <name val="Calibri"/>
        <family val="2"/>
        <scheme val="minor"/>
      </font>
      <numFmt numFmtId="30" formatCode="@"/>
      <fill>
        <patternFill patternType="solid">
          <fgColor indexed="64"/>
          <bgColor theme="0"/>
        </patternFill>
      </fill>
      <alignment horizontal="left"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2"/>
        <color auto="1"/>
        <name val="Calibri"/>
        <family val="2"/>
        <scheme val="minor"/>
      </font>
      <numFmt numFmtId="30" formatCode="@"/>
      <fill>
        <patternFill patternType="solid">
          <fgColor theme="4" tint="0.79998168889431442"/>
          <bgColor theme="0"/>
        </patternFill>
      </fill>
      <alignment horizontal="left"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2"/>
        <color auto="1"/>
        <name val="Calibri"/>
        <family val="2"/>
        <scheme val="minor"/>
      </font>
      <numFmt numFmtId="30" formatCode="@"/>
      <fill>
        <patternFill patternType="solid">
          <fgColor theme="4" tint="0.79998168889431442"/>
          <bgColor theme="0"/>
        </patternFill>
      </fill>
      <alignment horizontal="left"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2"/>
        <color auto="1"/>
        <name val="Calibri"/>
        <family val="2"/>
        <scheme val="minor"/>
      </font>
      <numFmt numFmtId="30" formatCode="@"/>
      <fill>
        <patternFill patternType="solid">
          <fgColor theme="4" tint="0.79998168889431442"/>
          <bgColor theme="0"/>
        </patternFill>
      </fill>
      <alignment horizontal="left"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2"/>
        <color auto="1"/>
        <name val="Calibri"/>
        <family val="2"/>
        <scheme val="minor"/>
      </font>
      <numFmt numFmtId="30" formatCode="@"/>
      <fill>
        <patternFill patternType="solid">
          <fgColor theme="4" tint="0.79998168889431442"/>
          <bgColor theme="0"/>
        </patternFill>
      </fill>
      <alignment horizontal="left"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2"/>
        <color auto="1"/>
        <name val="Calibri"/>
        <family val="2"/>
        <scheme val="minor"/>
      </font>
      <numFmt numFmtId="30" formatCode="@"/>
      <fill>
        <patternFill patternType="solid">
          <fgColor theme="4" tint="0.79998168889431442"/>
          <bgColor theme="0"/>
        </patternFill>
      </fill>
      <alignment horizontal="left"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2"/>
        <color auto="1"/>
        <name val="Calibri"/>
        <family val="2"/>
        <scheme val="minor"/>
      </font>
      <numFmt numFmtId="30" formatCode="@"/>
      <fill>
        <patternFill patternType="solid">
          <fgColor theme="4" tint="0.79998168889431442"/>
          <bgColor theme="0"/>
        </patternFill>
      </fill>
      <alignment horizontal="left"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2"/>
        <color auto="1"/>
        <name val="Calibri"/>
        <family val="2"/>
        <scheme val="minor"/>
      </font>
      <numFmt numFmtId="30" formatCode="@"/>
      <fill>
        <patternFill patternType="solid">
          <fgColor theme="4" tint="0.79998168889431442"/>
          <bgColor theme="0"/>
        </patternFill>
      </fill>
      <alignment horizontal="left"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2"/>
        <color auto="1"/>
        <name val="Calibri"/>
        <family val="2"/>
        <scheme val="minor"/>
      </font>
      <numFmt numFmtId="30" formatCode="@"/>
      <fill>
        <patternFill patternType="solid">
          <fgColor indexed="64"/>
          <bgColor theme="0"/>
        </patternFill>
      </fill>
      <alignment horizontal="left"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2"/>
        <color auto="1"/>
        <name val="Calibri"/>
        <family val="2"/>
        <scheme val="minor"/>
      </font>
      <numFmt numFmtId="30" formatCode="@"/>
      <fill>
        <patternFill patternType="solid">
          <fgColor theme="4" tint="0.79998168889431442"/>
          <bgColor theme="0"/>
        </patternFill>
      </fill>
      <alignment horizontal="left"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2"/>
        <color auto="1"/>
        <name val="Calibri"/>
        <family val="2"/>
        <scheme val="minor"/>
      </font>
      <numFmt numFmtId="30" formatCode="@"/>
      <fill>
        <patternFill patternType="solid">
          <fgColor indexed="64"/>
          <bgColor theme="0"/>
        </patternFill>
      </fill>
      <alignment horizontal="left"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2"/>
        <color auto="1"/>
        <name val="Calibri"/>
        <family val="2"/>
        <scheme val="minor"/>
      </font>
      <numFmt numFmtId="30" formatCode="@"/>
      <fill>
        <patternFill patternType="solid">
          <fgColor theme="4" tint="0.79998168889431442"/>
          <bgColor theme="0"/>
        </patternFill>
      </fill>
      <alignment horizontal="left"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2"/>
        <color auto="1"/>
        <name val="Calibri"/>
        <family val="2"/>
        <scheme val="minor"/>
      </font>
      <numFmt numFmtId="30" formatCode="@"/>
      <fill>
        <patternFill patternType="solid">
          <fgColor indexed="64"/>
          <bgColor theme="0"/>
        </patternFill>
      </fill>
      <alignment horizontal="left"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2"/>
        <color auto="1"/>
        <name val="Calibri"/>
        <family val="2"/>
        <scheme val="minor"/>
      </font>
      <numFmt numFmtId="30" formatCode="@"/>
      <fill>
        <patternFill patternType="solid">
          <fgColor theme="4" tint="0.79998168889431442"/>
          <bgColor theme="0"/>
        </patternFill>
      </fill>
      <alignment horizontal="left"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2"/>
        <color auto="1"/>
        <name val="Calibri"/>
        <family val="2"/>
        <scheme val="minor"/>
      </font>
      <numFmt numFmtId="30" formatCode="@"/>
      <fill>
        <patternFill patternType="solid">
          <fgColor indexed="64"/>
          <bgColor theme="0"/>
        </patternFill>
      </fill>
      <alignment horizontal="left"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2"/>
        <color auto="1"/>
        <name val="Calibri"/>
        <family val="2"/>
        <scheme val="minor"/>
      </font>
      <numFmt numFmtId="30" formatCode="@"/>
      <fill>
        <patternFill patternType="solid">
          <fgColor theme="4" tint="0.79998168889431442"/>
          <bgColor theme="0"/>
        </patternFill>
      </fill>
      <alignment horizontal="left"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2"/>
        <color auto="1"/>
        <name val="Calibri"/>
        <family val="2"/>
        <scheme val="minor"/>
      </font>
      <numFmt numFmtId="30" formatCode="@"/>
      <fill>
        <patternFill patternType="solid">
          <fgColor indexed="64"/>
          <bgColor theme="0"/>
        </patternFill>
      </fill>
      <alignment horizontal="left"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2"/>
        <color auto="1"/>
        <name val="Calibri"/>
        <family val="2"/>
        <scheme val="minor"/>
      </font>
      <numFmt numFmtId="30" formatCode="@"/>
      <fill>
        <patternFill patternType="solid">
          <fgColor theme="4" tint="0.79998168889431442"/>
          <bgColor theme="0"/>
        </patternFill>
      </fill>
      <alignment horizontal="left"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2"/>
        <color auto="1"/>
        <name val="Calibri"/>
        <family val="2"/>
        <scheme val="minor"/>
      </font>
      <numFmt numFmtId="30" formatCode="@"/>
      <fill>
        <patternFill patternType="solid">
          <fgColor indexed="64"/>
          <bgColor theme="0"/>
        </patternFill>
      </fill>
      <alignment horizontal="left"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2"/>
        <color auto="1"/>
        <name val="Calibri"/>
        <family val="2"/>
        <scheme val="minor"/>
      </font>
      <numFmt numFmtId="30" formatCode="@"/>
      <fill>
        <patternFill patternType="solid">
          <fgColor theme="4" tint="0.79998168889431442"/>
          <bgColor theme="0"/>
        </patternFill>
      </fill>
      <alignment horizontal="left"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2"/>
        <color auto="1"/>
        <name val="Calibri"/>
        <family val="2"/>
        <scheme val="minor"/>
      </font>
      <numFmt numFmtId="30" formatCode="@"/>
      <fill>
        <patternFill patternType="solid">
          <fgColor indexed="64"/>
          <bgColor theme="0"/>
        </patternFill>
      </fill>
      <alignment horizontal="left"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2"/>
        <color auto="1"/>
        <name val="Calibri"/>
        <family val="2"/>
        <scheme val="minor"/>
      </font>
      <numFmt numFmtId="30" formatCode="@"/>
      <fill>
        <patternFill patternType="solid">
          <fgColor indexed="64"/>
          <bgColor theme="0"/>
        </patternFill>
      </fill>
      <alignment horizontal="left"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2"/>
        <color auto="1"/>
        <name val="Calibri"/>
        <family val="2"/>
        <scheme val="minor"/>
      </font>
      <numFmt numFmtId="30" formatCode="@"/>
      <fill>
        <patternFill patternType="solid">
          <fgColor indexed="64"/>
          <bgColor theme="0"/>
        </patternFill>
      </fill>
      <alignment horizontal="left"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2"/>
        <color auto="1"/>
        <name val="Calibri"/>
        <family val="2"/>
        <scheme val="minor"/>
      </font>
      <numFmt numFmtId="30" formatCode="@"/>
      <fill>
        <patternFill patternType="solid">
          <fgColor theme="4" tint="0.79998168889431442"/>
          <bgColor theme="0"/>
        </patternFill>
      </fill>
      <alignment horizontal="left"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2"/>
        <color auto="1"/>
        <name val="Calibri"/>
        <family val="2"/>
        <scheme val="minor"/>
      </font>
      <numFmt numFmtId="30" formatCode="@"/>
      <fill>
        <patternFill patternType="solid">
          <fgColor theme="4" tint="0.79998168889431442"/>
          <bgColor theme="0"/>
        </patternFill>
      </fill>
      <alignment horizontal="left"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2"/>
        <color auto="1"/>
        <name val="Calibri"/>
        <family val="2"/>
        <scheme val="minor"/>
      </font>
      <numFmt numFmtId="30" formatCode="@"/>
      <fill>
        <patternFill patternType="solid">
          <fgColor indexed="64"/>
          <bgColor theme="0"/>
        </patternFill>
      </fill>
      <alignment horizontal="left"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2"/>
        <color auto="1"/>
        <name val="Calibri"/>
        <family val="2"/>
        <scheme val="minor"/>
      </font>
      <numFmt numFmtId="30" formatCode="@"/>
      <fill>
        <patternFill patternType="solid">
          <fgColor indexed="64"/>
          <bgColor theme="0"/>
        </patternFill>
      </fill>
      <alignment horizontal="left"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2"/>
        <color auto="1"/>
        <name val="Calibri"/>
        <family val="2"/>
        <scheme val="minor"/>
      </font>
      <numFmt numFmtId="30" formatCode="@"/>
      <fill>
        <patternFill patternType="solid">
          <fgColor theme="4" tint="0.79998168889431442"/>
          <bgColor theme="0"/>
        </patternFill>
      </fill>
      <alignment horizontal="left"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1"/>
        <color auto="1"/>
        <name val="Calibri"/>
        <family val="2"/>
        <scheme val="minor"/>
      </font>
      <numFmt numFmtId="30" formatCode="@"/>
      <fill>
        <patternFill patternType="solid">
          <fgColor indexed="64"/>
          <bgColor theme="0"/>
        </patternFill>
      </fill>
      <alignment horizontal="left"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1"/>
        <color auto="1"/>
        <name val="Calibri"/>
        <family val="2"/>
        <scheme val="minor"/>
      </font>
      <numFmt numFmtId="30" formatCode="@"/>
      <fill>
        <patternFill patternType="solid">
          <fgColor indexed="64"/>
          <bgColor theme="0"/>
        </patternFill>
      </fill>
      <alignment horizontal="left"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1"/>
        <color auto="1"/>
        <name val="Calibri"/>
        <family val="2"/>
        <scheme val="minor"/>
      </font>
      <numFmt numFmtId="30" formatCode="@"/>
      <fill>
        <patternFill patternType="solid">
          <fgColor indexed="64"/>
          <bgColor theme="0"/>
        </patternFill>
      </fill>
      <alignment horizontal="left"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1"/>
        <color auto="1"/>
        <name val="Calibri"/>
        <family val="2"/>
        <scheme val="minor"/>
      </font>
      <numFmt numFmtId="30" formatCode="@"/>
      <fill>
        <patternFill patternType="solid">
          <fgColor indexed="64"/>
          <bgColor theme="0"/>
        </patternFill>
      </fill>
      <alignment horizontal="left"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1"/>
        <color auto="1"/>
        <name val="Calibri"/>
        <family val="2"/>
        <scheme val="minor"/>
      </font>
      <numFmt numFmtId="30" formatCode="@"/>
      <fill>
        <patternFill patternType="solid">
          <fgColor indexed="64"/>
          <bgColor theme="0"/>
        </patternFill>
      </fill>
      <alignment horizontal="left"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1"/>
        <color auto="1"/>
        <name val="Calibri"/>
        <family val="2"/>
        <scheme val="minor"/>
      </font>
      <numFmt numFmtId="30" formatCode="@"/>
      <fill>
        <patternFill patternType="solid">
          <fgColor indexed="64"/>
          <bgColor theme="0"/>
        </patternFill>
      </fill>
      <border diagonalUp="0" diagonalDown="0" outline="0">
        <left/>
        <right/>
        <top style="thin">
          <color theme="4" tint="0.39997558519241921"/>
        </top>
        <bottom/>
      </border>
    </dxf>
    <dxf>
      <font>
        <b val="0"/>
        <i val="0"/>
        <strike val="0"/>
        <condense val="0"/>
        <extend val="0"/>
        <outline val="0"/>
        <shadow val="0"/>
        <u val="none"/>
        <vertAlign val="baseline"/>
        <sz val="12"/>
        <color auto="1"/>
        <name val="Calibri"/>
        <family val="2"/>
        <scheme val="minor"/>
      </font>
      <numFmt numFmtId="30" formatCode="@"/>
      <fill>
        <patternFill patternType="solid">
          <fgColor indexed="64"/>
          <bgColor theme="0"/>
        </patternFill>
      </fill>
      <alignment horizontal="left"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2"/>
        <color auto="1"/>
        <name val="Calibri"/>
        <family val="2"/>
        <scheme val="minor"/>
      </font>
      <numFmt numFmtId="30" formatCode="@"/>
      <fill>
        <patternFill patternType="solid">
          <fgColor indexed="64"/>
          <bgColor theme="0"/>
        </patternFill>
      </fill>
      <alignment horizontal="left"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1"/>
        <color auto="1"/>
        <name val="Calibri"/>
        <family val="2"/>
        <scheme val="minor"/>
      </font>
      <numFmt numFmtId="30" formatCode="@"/>
      <fill>
        <patternFill patternType="solid">
          <fgColor indexed="64"/>
          <bgColor theme="0"/>
        </patternFill>
      </fill>
      <alignment horizontal="left"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1"/>
        <color auto="1"/>
        <name val="Calibri"/>
        <family val="2"/>
        <scheme val="minor"/>
      </font>
      <numFmt numFmtId="30" formatCode="@"/>
      <fill>
        <patternFill patternType="solid">
          <fgColor indexed="64"/>
          <bgColor theme="0"/>
        </patternFill>
      </fill>
      <alignment horizontal="left"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1"/>
        <color auto="1"/>
        <name val="Calibri"/>
        <family val="2"/>
        <scheme val="minor"/>
      </font>
      <numFmt numFmtId="30" formatCode="@"/>
      <fill>
        <patternFill patternType="solid">
          <fgColor indexed="64"/>
          <bgColor theme="0"/>
        </patternFill>
      </fill>
      <alignment horizontal="left"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1"/>
        <color auto="1"/>
        <name val="Calibri"/>
        <family val="2"/>
        <scheme val="minor"/>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style="thin">
          <color theme="4" tint="0.39997558519241921"/>
        </left>
        <right/>
        <top style="thin">
          <color theme="4" tint="0.39997558519241921"/>
        </top>
        <bottom/>
      </border>
    </dxf>
    <dxf>
      <border outline="0">
        <bottom style="thin">
          <color theme="4" tint="0.39997558519241921"/>
        </bottom>
      </border>
    </dxf>
    <dxf>
      <numFmt numFmtId="30" formatCode="@"/>
    </dxf>
    <dxf>
      <font>
        <b/>
        <i val="0"/>
        <strike val="0"/>
        <condense val="0"/>
        <extend val="0"/>
        <outline val="0"/>
        <shadow val="0"/>
        <u val="none"/>
        <vertAlign val="baseline"/>
        <sz val="12"/>
        <color auto="1"/>
        <name val="Calibri"/>
        <family val="2"/>
        <scheme val="minor"/>
      </font>
      <fill>
        <patternFill patternType="solid">
          <fgColor indexed="64"/>
          <bgColor theme="8" tint="0.39997558519241921"/>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6.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mp"/><Relationship Id="rId1" Type="http://schemas.openxmlformats.org/officeDocument/2006/relationships/image" Target="../media/image1.tmp"/></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1404937</xdr:colOff>
      <xdr:row>0</xdr:row>
      <xdr:rowOff>240506</xdr:rowOff>
    </xdr:from>
    <xdr:to>
      <xdr:col>5</xdr:col>
      <xdr:colOff>609312</xdr:colOff>
      <xdr:row>0</xdr:row>
      <xdr:rowOff>714375</xdr:rowOff>
    </xdr:to>
    <xdr:pic>
      <xdr:nvPicPr>
        <xdr:cNvPr id="8" name="Picture 1">
          <a:extLst>
            <a:ext uri="{FF2B5EF4-FFF2-40B4-BE49-F238E27FC236}">
              <a16:creationId xmlns:a16="http://schemas.microsoft.com/office/drawing/2014/main" id="{AFC20E02-7DDC-80C8-BBB4-A4A28CAF43BF}"/>
            </a:ext>
          </a:extLst>
        </xdr:cNvPr>
        <xdr:cNvPicPr>
          <a:picLocks noChangeAspect="1"/>
        </xdr:cNvPicPr>
      </xdr:nvPicPr>
      <xdr:blipFill>
        <a:blip xmlns:r="http://schemas.openxmlformats.org/officeDocument/2006/relationships" r:embed="rId1"/>
        <a:stretch>
          <a:fillRect/>
        </a:stretch>
      </xdr:blipFill>
      <xdr:spPr>
        <a:xfrm>
          <a:off x="2571750" y="240506"/>
          <a:ext cx="4669343" cy="473869"/>
        </a:xfrm>
        <a:prstGeom prst="rect">
          <a:avLst/>
        </a:prstGeom>
      </xdr:spPr>
    </xdr:pic>
    <xdr:clientData/>
  </xdr:twoCellAnchor>
  <xdr:twoCellAnchor editAs="oneCell">
    <xdr:from>
      <xdr:col>1</xdr:col>
      <xdr:colOff>0</xdr:colOff>
      <xdr:row>0</xdr:row>
      <xdr:rowOff>0</xdr:rowOff>
    </xdr:from>
    <xdr:to>
      <xdr:col>2</xdr:col>
      <xdr:colOff>1229698</xdr:colOff>
      <xdr:row>0</xdr:row>
      <xdr:rowOff>762000</xdr:rowOff>
    </xdr:to>
    <xdr:pic>
      <xdr:nvPicPr>
        <xdr:cNvPr id="7" name="Picture 2">
          <a:extLst>
            <a:ext uri="{FF2B5EF4-FFF2-40B4-BE49-F238E27FC236}">
              <a16:creationId xmlns:a16="http://schemas.microsoft.com/office/drawing/2014/main" id="{16A47824-3CB0-1340-E8F4-E676DD078ABE}"/>
            </a:ext>
            <a:ext uri="{147F2762-F138-4A5C-976F-8EAC2B608ADB}">
              <a16:predDERef xmlns:a16="http://schemas.microsoft.com/office/drawing/2014/main" pred="{AFC20E02-7DDC-80C8-BBB4-A4A28CAF43BF}"/>
            </a:ext>
          </a:extLst>
        </xdr:cNvPr>
        <xdr:cNvPicPr>
          <a:picLocks noChangeAspect="1"/>
        </xdr:cNvPicPr>
      </xdr:nvPicPr>
      <xdr:blipFill>
        <a:blip xmlns:r="http://schemas.openxmlformats.org/officeDocument/2006/relationships" r:embed="rId2"/>
        <a:stretch>
          <a:fillRect/>
        </a:stretch>
      </xdr:blipFill>
      <xdr:spPr>
        <a:xfrm>
          <a:off x="440531" y="0"/>
          <a:ext cx="1955980" cy="7620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75D6A58-AB4E-4E63-8FE7-1E0F1FD5CC2C}" name="INPUT_DATA" displayName="INPUT_DATA" ref="B3:AV5" totalsRowShown="0" headerRowDxfId="62" dataDxfId="61" tableBorderDxfId="60">
  <autoFilter ref="B3:AV5" xr:uid="{575D6A58-AB4E-4E63-8FE7-1E0F1FD5CC2C}"/>
  <tableColumns count="47">
    <tableColumn id="1" xr3:uid="{CACAA653-E28E-4086-9115-50DD5E6E8ACD}" name="Data Fields" dataDxfId="59"/>
    <tableColumn id="2" xr3:uid="{ECF42437-AE19-471D-B39D-890153B05A76}" name="Contractual Arrangement Reference Number" dataDxfId="58"/>
    <tableColumn id="3" xr3:uid="{DC782271-AF9D-46C6-9833-9A02CB82EA6B}" name="Legal name of service provider" dataDxfId="57"/>
    <tableColumn id="4" xr3:uid="{73F34FD7-33C3-4638-B683-69C67028F871}" name="Legal Entity Identifier_x000a_" dataDxfId="56"/>
    <tableColumn id="5" xr3:uid="{B90B2835-6997-48D2-81F9-F8CD7B44DD18}" name="Is the MTP contractual arrangement outsourcing or non-outsourcing?" dataDxfId="55"/>
    <tableColumn id="6" xr3:uid="{7E3CECF5-4B39-4215-B59B-BED0A0D2C616}" name="Type of service provided " dataDxfId="54"/>
    <tableColumn id="7" xr3:uid="{CDF711C7-02E2-4ADF-A150-FF21D485478B}" name="If the contractual arrangement is on cloud, please state the cloud deployment model " dataDxfId="53"/>
    <tableColumn id="8" xr3:uid="{D6499A3B-E409-4C92-A270-9B76CE647859}" name="Short description of product/service provided" dataDxfId="52"/>
    <tableColumn id="9" xr3:uid="{312E4A70-DFA9-47F4-B047-C4BA171121DC}" name="Supply chain ranking " dataDxfId="51"/>
    <tableColumn id="10" xr3:uid="{4C8A8083-CC53-49B4-947E-85467E461748}" name="Date of commencement of the contractual arrangement " dataDxfId="50"/>
    <tableColumn id="11" xr3:uid="{0070A7F6-AA16-412A-94D0-8BE9DC834F55}" name="Date of service commencement" dataDxfId="49"/>
    <tableColumn id="12" xr3:uid="{7965A3F8-0575-484E-8579-95CAC1E451A3}" name="Next contract renewal date or end date" dataDxfId="48"/>
    <tableColumn id="13" xr3:uid="{37931578-3703-4189-AD73-9EDA72FAECB2}" name="Notice period for the service provider" dataDxfId="47"/>
    <tableColumn id="14" xr3:uid="{17B5963F-3E0F-4375-A7A3-5BECC6C64EE2}" name="Notice period for the firm" dataDxfId="46"/>
    <tableColumn id="15" xr3:uid="{59BAE79D-C2DF-471D-BDC2-FC28CF9EB181}" name="The governing law of the contractual arrangement" dataDxfId="45"/>
    <tableColumn id="16" xr3:uid="{8CDD9DC5-47D1-4564-8362-0FE3707AECB0}" name="Reason for materiality" dataDxfId="44"/>
    <tableColumn id="17" xr3:uid="{897285BD-3022-4454-8FB7-A81FDB9936B8}" name="Date of the most recent materiality assessment" dataDxfId="43"/>
    <tableColumn id="18" xr3:uid="{D4F549E8-B682-4635-AB22-2794940C17FF}" name="Function category" dataDxfId="42"/>
    <tableColumn id="19" xr3:uid="{477B1A65-9DEC-469D-BEFE-D388F6B87845}" name="Does the contractual arrangement support an important business service?" dataDxfId="41"/>
    <tableColumn id="20" xr3:uid="{5049128D-64D7-4288-8563-59DB1CDF7DE8}" name="If yes, which important business service does the contractual arrangement  support" dataDxfId="40"/>
    <tableColumn id="21" xr3:uid="{970838C2-0EC1-4301-90D6-F8D6985F4683}" name="Does the service provider support a core element of the Important Business Service?" dataDxfId="39"/>
    <tableColumn id="22" xr3:uid="{221A9B18-B69E-452D-ACF2-EBE7EF76A948}" name="Impact Tolerance - PRA Safety and Soundness" dataDxfId="38"/>
    <tableColumn id="23" xr3:uid="{1B5FEA09-2EED-4712-A574-B980773E71F4}" name="Impact Tolerance - PRA Financial Stability" dataDxfId="37"/>
    <tableColumn id="24" xr3:uid="{27E32BE4-24C8-4B60-8B99-8AF0F4889CC0}" name="Impact Tolerance - PRA Policy holder Protection" dataDxfId="36"/>
    <tableColumn id="25" xr3:uid="{7F8CB64F-057D-44ED-9AD8-26CFE2ED3948}" name="Impact Tolerance - FCA - Client harm" dataDxfId="35"/>
    <tableColumn id="26" xr3:uid="{B6885941-96AD-4702-BFB4-4438F4EB85E5}" name="Impact Tolerance - FCA - Market integrity" dataDxfId="34"/>
    <tableColumn id="27" xr3:uid="{72957EA7-0B2D-43DE-BFF5-1414779202D3}" name="Impact Tolerance - Bank as FMI Regulator" dataDxfId="33"/>
    <tableColumn id="28" xr3:uid="{E6559BA7-2743-4D74-B913-4A9D539F1DD2}" name="Country where the data is stored" dataDxfId="32"/>
    <tableColumn id="29" xr3:uid="{B6BB3C67-4247-4DD4-8742-AF518A4CF9DC}" name="Country where the service is delivered from" dataDxfId="31"/>
    <tableColumn id="30" xr3:uid="{685B1A7F-E57D-4EC3-BA9A-86DA112C59C6}" name="Annual Contract Value" dataDxfId="30"/>
    <tableColumn id="31" xr3:uid="{06D11D02-85F1-452B-86A6-753D21ABA399}" name="Date of the most recent risk assessment" dataDxfId="29"/>
    <tableColumn id="32" xr3:uid="{58CEF365-485D-4FC9-8465-B0FBC3F44826}" name="Outcome of the most recent risk assessment" dataDxfId="28"/>
    <tableColumn id="33" xr3:uid="{8C206BDA-3D00-48C9-9B8E-386BDEF8F9D9}" name="Commentary box for risk assessment" dataDxfId="27"/>
    <tableColumn id="34" xr3:uid="{A9B12DE9-7D02-4C61-AA19-702E8FED2925}" name="Date of the most recent audit" dataDxfId="26"/>
    <tableColumn id="35" xr3:uid="{8AC67DC9-6E1A-4CEE-B07A-140F48FDE090}" name="Outcome of the most recent audit" dataDxfId="25"/>
    <tableColumn id="36" xr3:uid="{7E9C12FF-906B-491B-953E-DDAD4907550B}" name="Date of financial due diligence" dataDxfId="24"/>
    <tableColumn id="37" xr3:uid="{7BA6317D-E824-499B-B74E-8C9763FB494D}" name="Outcome of financial due diligence" dataDxfId="23"/>
    <tableColumn id="38" xr3:uid="{AF947D53-D89E-4B58-9561-5EE2D7B3BEFA}" name="Date of cyber risk due diligence" dataDxfId="22"/>
    <tableColumn id="39" xr3:uid="{BF3635A0-3E75-48EC-AD1B-AB22F191942F}" name="Outcome of cyber risk due diligence" dataDxfId="21"/>
    <tableColumn id="40" xr3:uid="{43A5633B-D53A-44F6-B4F4-AB000FCAD7BE}" name="Does the contractual arrangement comply with the relevant rules and requirements (e.g. FCA rules such as PS21/3, PRA rules such as SS2/21 and FMI rules etc.)" dataDxfId="20"/>
    <tableColumn id="41" xr3:uid="{22AF99DC-91FA-4981-908E-DF6F28D8F420}" name="Please summarise how the assurance is obtained and, if any gaps are identified, please specify when and how these will be resolved." dataDxfId="19"/>
    <tableColumn id="42" xr3:uid="{77571E64-5299-40CC-BA45-721D673BBA30}" name="Has this contractual arrangement been reviewed and signed off by an SMF holder or an accountable person of an FMI?" dataDxfId="18"/>
    <tableColumn id="43" xr3:uid="{FDD90D81-51E8-4D0A-A312-4E31698F3B99}" name="If not, which governance committee reviewed it?" dataDxfId="17"/>
    <tableColumn id="44" xr3:uid="{CDE82DDC-E40F-47AF-978F-E83BA7C8F21A}" name="Date of Governance Approval" dataDxfId="16"/>
    <tableColumn id="45" xr3:uid="{F663E762-4459-4450-BDE7-575CADF8C8F3}" name="Substitutability of the service provider" dataDxfId="15"/>
    <tableColumn id="46" xr3:uid="{4291EB69-FD36-41A2-9679-01BA20C4EFB1}" name="Ability of reintegration of the service" dataDxfId="14"/>
    <tableColumn id="47" xr3:uid="{9969F69B-558E-4E05-8819-6B193A0FDB20}" name="Impact of discontinuing the contractual arrangement" dataDxfId="1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FBCAB1-57E2-4E98-9674-D38C39907632}" name="Table13423" displayName="Table13423" ref="B2:F54" totalsRowShown="0" headerRowDxfId="12" dataDxfId="10" headerRowBorderDxfId="11" tableBorderDxfId="9" totalsRowBorderDxfId="8">
  <autoFilter ref="B2:F54" xr:uid="{D545E0D9-F561-4940-9A93-7348BC85E0D5}"/>
  <tableColumns count="5">
    <tableColumn id="17" xr3:uid="{62C99F84-EF2E-4DF4-8F03-6A149BE9C488}" name="ID" dataDxfId="7"/>
    <tableColumn id="3" xr3:uid="{EDBDF048-B400-4586-B24F-5AEE3198BD39}" name="Data Fields" dataDxfId="6"/>
    <tableColumn id="9" xr3:uid="{31127594-F592-4099-8175-9D7FA813F65E}" name="Register Requirement" dataDxfId="5"/>
    <tableColumn id="4" xr3:uid="{5DAC8A8A-8A66-4385-B9DC-577E1026D8E7}" name="Description" dataDxfId="4"/>
    <tableColumn id="5" xr3:uid="{40005352-3D0D-43D5-A0EE-79F89916257B}" name="Type" dataDxfId="3"/>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42009-CB6E-4611-8C81-AA9495A695FA}">
  <dimension ref="B1:G8"/>
  <sheetViews>
    <sheetView tabSelected="1" zoomScale="80" zoomScaleNormal="80" workbookViewId="0">
      <selection activeCell="C14" sqref="C14"/>
    </sheetView>
  </sheetViews>
  <sheetFormatPr defaultColWidth="9.140625" defaultRowHeight="15"/>
  <cols>
    <col min="1" max="1" width="6.5703125" style="1" customWidth="1"/>
    <col min="2" max="2" width="10.85546875" style="1" customWidth="1"/>
    <col min="3" max="3" width="29.42578125" style="1" customWidth="1"/>
    <col min="4" max="6" width="26.28515625" style="1" customWidth="1"/>
    <col min="7" max="7" width="84.42578125" style="1" customWidth="1"/>
    <col min="8" max="16384" width="9.140625" style="1"/>
  </cols>
  <sheetData>
    <row r="1" spans="2:7" ht="64.5" customHeight="1" thickBot="1">
      <c r="B1"/>
      <c r="D1"/>
    </row>
    <row r="2" spans="2:7" ht="37.5">
      <c r="B2" s="65" t="s">
        <v>0</v>
      </c>
      <c r="C2" s="66" t="s">
        <v>1</v>
      </c>
      <c r="D2" s="66" t="s">
        <v>2</v>
      </c>
      <c r="E2" s="105" t="s">
        <v>3</v>
      </c>
      <c r="F2" s="105" t="s">
        <v>4</v>
      </c>
      <c r="G2" s="67" t="s">
        <v>5</v>
      </c>
    </row>
    <row r="3" spans="2:7" ht="60.95" customHeight="1">
      <c r="B3" s="68">
        <v>1.01</v>
      </c>
      <c r="C3" s="9" t="s">
        <v>6</v>
      </c>
      <c r="D3" s="96" t="s">
        <v>7</v>
      </c>
      <c r="E3" s="106" t="str">
        <f>IF(D3="", "ERROR: This field is mandatory and must be populated", "OK: Field is populated")</f>
        <v>OK: Field is populated</v>
      </c>
      <c r="F3" s="106" t="str">
        <f>IF(AND(LEN(D3)=10,MID(D3,5,1)="-",MID(D3,8,1)="-",ISNUMBER(VALUE(LEFT(D3,4))),ISNUMBER(VALUE(MID(D3,6,2))),ISNUMBER(VALUE(RIGHT(D3,2)))),"OK: Field is in the correct format","ERROR: Must be in YYYY-MM-DD format")</f>
        <v>OK: Field is in the correct format</v>
      </c>
      <c r="G3" s="69" t="str">
        <f>Table13423[[#This Row],[Description]]</f>
        <v>This field is pre-populated with the reporting period end date in YYYY-MM-DD format (e.g. 2025 MTP register will be 2025-12-31)</v>
      </c>
    </row>
    <row r="4" spans="2:7" ht="60.95" customHeight="1">
      <c r="B4" s="70">
        <v>1.02</v>
      </c>
      <c r="C4" s="10" t="s">
        <v>8</v>
      </c>
      <c r="D4" s="111"/>
      <c r="E4" s="107" t="str">
        <f>IF(D4="", "ERROR: This field is mandatory and must be populated", "OK: Field is populated")</f>
        <v>ERROR: This field is mandatory and must be populated</v>
      </c>
      <c r="F4" s="107" t="str">
        <f>IF(AND(ISNUMBER(D4),MOD(D4,1)=0,D4&gt;=1),"OK: Field is an integer greater than or equal to 1","ERROR: Must be an integer greater than or equal to 1")</f>
        <v>ERROR: Must be an integer greater than or equal to 1</v>
      </c>
      <c r="G4" s="71" t="str">
        <f>Table13423[[#This Row],[Description]]</f>
        <v>Integer from 1, each resubmission should increase the Submission ID by 1 so that the Submission ID for the second submission would be 2 and so on.</v>
      </c>
    </row>
    <row r="5" spans="2:7" ht="102" customHeight="1">
      <c r="B5" s="68">
        <v>1.03</v>
      </c>
      <c r="C5" s="9" t="s">
        <v>9</v>
      </c>
      <c r="D5" s="96" t="s">
        <v>10</v>
      </c>
      <c r="E5" s="106" t="str">
        <f>IF(D5="", "ERROR: This field is mandatory and must be populated", "OK: Field is populated")</f>
        <v>OK: Field is populated</v>
      </c>
      <c r="F5" s="106" t="str">
        <f>IF(D5&lt;&gt;"Annual Material Third Party Register", "ERROR: Must be Annual Material Third Party Register", "OK: Annual Material Third Party Register")</f>
        <v>OK: Annual Material Third Party Register</v>
      </c>
      <c r="G5" s="69" t="str">
        <f>Table13423[[#This Row],[Description]]</f>
        <v>This field is pre-populated as ‘Annual Material Third Party Register’ – no action required by firms</v>
      </c>
    </row>
    <row r="6" spans="2:7" ht="60.95" customHeight="1">
      <c r="B6" s="70">
        <v>1.04</v>
      </c>
      <c r="C6" s="10" t="s">
        <v>11</v>
      </c>
      <c r="D6" s="97"/>
      <c r="E6" s="97" t="str">
        <f>IF(D6="", "ERROR: This field is mandatory and must be populated", "OK: Field is populated")</f>
        <v>ERROR: This field is mandatory and must be populated</v>
      </c>
      <c r="F6" s="97" t="str">
        <f>IF(ISTEXT(D6),"OK: Field is a string","ERROR: Must be a string")</f>
        <v>ERROR: Must be a string</v>
      </c>
      <c r="G6" s="35" t="str">
        <f>Table13423[[#This Row],[Description]]</f>
        <v>Please provide your firm name as recorded in the FCA Financial Services Register</v>
      </c>
    </row>
    <row r="7" spans="2:7" ht="60.95" customHeight="1">
      <c r="B7" s="68">
        <v>1.05</v>
      </c>
      <c r="C7" s="9" t="s">
        <v>12</v>
      </c>
      <c r="D7" s="96"/>
      <c r="E7" s="96" t="str">
        <f>IF(D7="", "ERROR: This field is mandatory and must be populated", "OK: Field is populated")</f>
        <v>ERROR: This field is mandatory and must be populated</v>
      </c>
      <c r="F7" s="96" t="str">
        <f>IF(AND(LEN(D7)=6, ISNUMBER(VALUE(D7))), "OK: Field is a 6-digit number", "ERROR: Must be a 6-digit number")</f>
        <v>ERROR: Must be a 6-digit number</v>
      </c>
      <c r="G7" s="48" t="str">
        <f>Table13423[[#This Row],[Description]]</f>
        <v>Please provide your Firm Reference Number (FRN) as recorded in the FCA Financial Services Register</v>
      </c>
    </row>
    <row r="8" spans="2:7" ht="60.95" customHeight="1" thickBot="1">
      <c r="B8" s="72">
        <v>1.06</v>
      </c>
      <c r="C8" s="73" t="s">
        <v>13</v>
      </c>
      <c r="D8" s="98"/>
      <c r="E8" s="108" t="s">
        <v>14</v>
      </c>
      <c r="F8" s="108" t="str">
        <f>IF(D8="", "OK: Field is not populated", IF(AND(LEN(D8)=6, ISNUMBER(VALUE(D8))), "OK: Field is a 6-digit number", "ERROR: Must be a 6-digit number"))</f>
        <v>OK: Field is not populated</v>
      </c>
      <c r="G8" s="74" t="str">
        <f>Table13423[[#This Row],[Description]]</f>
        <v>Please provide the FRN of the group holding company if the firm is registered or authorised with the FCA to provide financial services. If your firm is already the holding company, please enter "N/A".</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A9FDB-500B-4503-B685-7D80E9B8E8BF}">
  <dimension ref="B1:AV10"/>
  <sheetViews>
    <sheetView zoomScale="90" zoomScaleNormal="90" workbookViewId="0">
      <selection activeCell="AE8" sqref="AE8"/>
    </sheetView>
  </sheetViews>
  <sheetFormatPr defaultColWidth="9.140625" defaultRowHeight="15"/>
  <cols>
    <col min="1" max="1" width="3" style="80" customWidth="1"/>
    <col min="2" max="2" width="14.140625" style="80" customWidth="1"/>
    <col min="3" max="3" width="43.42578125" style="80" customWidth="1"/>
    <col min="4" max="4" width="30.5703125" style="80" customWidth="1"/>
    <col min="5" max="5" width="22.85546875" style="80" customWidth="1"/>
    <col min="6" max="6" width="66.7109375" style="80" customWidth="1"/>
    <col min="7" max="7" width="25.85546875" style="80" customWidth="1"/>
    <col min="8" max="8" width="79.28515625" style="80" customWidth="1"/>
    <col min="9" max="9" width="45" style="80" customWidth="1"/>
    <col min="10" max="10" width="22.85546875" style="80" customWidth="1"/>
    <col min="11" max="11" width="54.28515625" style="80" customWidth="1"/>
    <col min="12" max="12" width="31.5703125" style="80" customWidth="1"/>
    <col min="13" max="13" width="38.7109375" style="80" customWidth="1"/>
    <col min="14" max="14" width="37.140625" style="80" customWidth="1"/>
    <col min="15" max="15" width="26" style="80" customWidth="1"/>
    <col min="16" max="16" width="48.7109375" style="80" customWidth="1"/>
    <col min="17" max="17" width="23.7109375" style="80" customWidth="1"/>
    <col min="18" max="18" width="45.85546875" style="80" customWidth="1"/>
    <col min="19" max="19" width="23.7109375" style="80" customWidth="1"/>
    <col min="20" max="20" width="71" style="80" customWidth="1"/>
    <col min="21" max="22" width="79.28515625" style="80" customWidth="1"/>
    <col min="23" max="23" width="44.5703125" style="80" customWidth="1"/>
    <col min="24" max="24" width="40" style="80" customWidth="1"/>
    <col min="25" max="25" width="46" style="80" customWidth="1"/>
    <col min="26" max="26" width="35.28515625" style="80" customWidth="1"/>
    <col min="27" max="27" width="39.85546875" style="80" customWidth="1"/>
    <col min="28" max="28" width="40.5703125" style="80" customWidth="1"/>
    <col min="29" max="29" width="33.140625" style="80" customWidth="1"/>
    <col min="30" max="30" width="42.5703125" style="80" customWidth="1"/>
    <col min="31" max="31" width="30.28515625" style="80" customWidth="1"/>
    <col min="32" max="32" width="39.28515625" style="80" customWidth="1"/>
    <col min="33" max="33" width="43.28515625" style="80" customWidth="1"/>
    <col min="34" max="34" width="36.42578125" style="80" customWidth="1"/>
    <col min="35" max="35" width="29.7109375" style="80" customWidth="1"/>
    <col min="36" max="36" width="33.7109375" style="80" customWidth="1"/>
    <col min="37" max="37" width="30.140625" style="80" customWidth="1"/>
    <col min="38" max="38" width="34.28515625" style="80" customWidth="1"/>
    <col min="39" max="39" width="31.42578125" style="80" customWidth="1"/>
    <col min="40" max="40" width="35.28515625" style="80" customWidth="1"/>
    <col min="41" max="43" width="79.28515625" style="80" customWidth="1"/>
    <col min="44" max="44" width="47.28515625" style="80" customWidth="1"/>
    <col min="45" max="45" width="30" style="80" customWidth="1"/>
    <col min="46" max="46" width="37.85546875" style="80" customWidth="1"/>
    <col min="47" max="47" width="36.140625" style="80" customWidth="1"/>
    <col min="48" max="48" width="51.42578125" style="80" customWidth="1"/>
    <col min="49" max="16384" width="9.140625" style="80"/>
  </cols>
  <sheetData>
    <row r="1" spans="2:48" ht="12" customHeight="1"/>
    <row r="2" spans="2:48" s="81" customFormat="1" ht="15.75">
      <c r="B2" s="61" t="s">
        <v>15</v>
      </c>
      <c r="C2" s="62">
        <v>2.0099999999999998</v>
      </c>
      <c r="D2" s="63">
        <v>2.02</v>
      </c>
      <c r="E2" s="62">
        <v>2.0299999999999998</v>
      </c>
      <c r="F2" s="63">
        <v>2.04</v>
      </c>
      <c r="G2" s="62">
        <v>2.0499999999999998</v>
      </c>
      <c r="H2" s="63">
        <v>2.06</v>
      </c>
      <c r="I2" s="62">
        <v>2.0699999999999998</v>
      </c>
      <c r="J2" s="63">
        <v>2.08</v>
      </c>
      <c r="K2" s="62">
        <v>2.09</v>
      </c>
      <c r="L2" s="63">
        <v>2.1</v>
      </c>
      <c r="M2" s="62">
        <v>2.11</v>
      </c>
      <c r="N2" s="63">
        <v>2.12</v>
      </c>
      <c r="O2" s="62">
        <v>2.13</v>
      </c>
      <c r="P2" s="63">
        <v>2.14</v>
      </c>
      <c r="Q2" s="64">
        <v>3.01</v>
      </c>
      <c r="R2" s="63">
        <v>3.02</v>
      </c>
      <c r="S2" s="64">
        <v>3.03</v>
      </c>
      <c r="T2" s="63">
        <v>3.04</v>
      </c>
      <c r="U2" s="64">
        <v>3.05</v>
      </c>
      <c r="V2" s="63">
        <v>3.06</v>
      </c>
      <c r="W2" s="64">
        <v>3.07</v>
      </c>
      <c r="X2" s="63">
        <v>3.08</v>
      </c>
      <c r="Y2" s="64">
        <v>3.09</v>
      </c>
      <c r="Z2" s="63">
        <v>3.1</v>
      </c>
      <c r="AA2" s="64">
        <v>3.11</v>
      </c>
      <c r="AB2" s="63">
        <v>3.12</v>
      </c>
      <c r="AC2" s="64">
        <v>3.13</v>
      </c>
      <c r="AD2" s="63">
        <v>3.14</v>
      </c>
      <c r="AE2" s="64">
        <v>3.15</v>
      </c>
      <c r="AF2" s="63">
        <v>4.01</v>
      </c>
      <c r="AG2" s="64">
        <v>4.0199999999999996</v>
      </c>
      <c r="AH2" s="63">
        <v>4.03</v>
      </c>
      <c r="AI2" s="64">
        <v>4.04</v>
      </c>
      <c r="AJ2" s="63">
        <v>4.05</v>
      </c>
      <c r="AK2" s="64">
        <v>4.0599999999999996</v>
      </c>
      <c r="AL2" s="63">
        <v>4.07</v>
      </c>
      <c r="AM2" s="64">
        <v>4.08</v>
      </c>
      <c r="AN2" s="63">
        <v>4.09</v>
      </c>
      <c r="AO2" s="64">
        <v>4.0999999999999996</v>
      </c>
      <c r="AP2" s="63">
        <v>4.1100000000000003</v>
      </c>
      <c r="AQ2" s="64">
        <v>4.12</v>
      </c>
      <c r="AR2" s="63">
        <v>4.13</v>
      </c>
      <c r="AS2" s="64">
        <v>4.1399999999999997</v>
      </c>
      <c r="AT2" s="63">
        <v>5.01</v>
      </c>
      <c r="AU2" s="62">
        <v>5.0199999999999996</v>
      </c>
      <c r="AV2" s="63">
        <v>5.03</v>
      </c>
    </row>
    <row r="3" spans="2:48" s="82" customFormat="1" ht="78" customHeight="1">
      <c r="B3" s="30" t="s">
        <v>1</v>
      </c>
      <c r="C3" s="31" t="s">
        <v>16</v>
      </c>
      <c r="D3" s="32" t="s">
        <v>17</v>
      </c>
      <c r="E3" s="31" t="s">
        <v>18</v>
      </c>
      <c r="F3" s="31" t="s">
        <v>19</v>
      </c>
      <c r="G3" s="31" t="s">
        <v>20</v>
      </c>
      <c r="H3" s="31" t="s">
        <v>21</v>
      </c>
      <c r="I3" s="31" t="s">
        <v>22</v>
      </c>
      <c r="J3" s="32" t="s">
        <v>23</v>
      </c>
      <c r="K3" s="31" t="s">
        <v>24</v>
      </c>
      <c r="L3" s="32" t="s">
        <v>25</v>
      </c>
      <c r="M3" s="31" t="s">
        <v>26</v>
      </c>
      <c r="N3" s="32" t="s">
        <v>27</v>
      </c>
      <c r="O3" s="31" t="s">
        <v>28</v>
      </c>
      <c r="P3" s="31" t="s">
        <v>29</v>
      </c>
      <c r="Q3" s="33" t="s">
        <v>30</v>
      </c>
      <c r="R3" s="32" t="s">
        <v>31</v>
      </c>
      <c r="S3" s="31" t="s">
        <v>32</v>
      </c>
      <c r="T3" s="31" t="s">
        <v>33</v>
      </c>
      <c r="U3" s="31" t="s">
        <v>34</v>
      </c>
      <c r="V3" s="32" t="s">
        <v>35</v>
      </c>
      <c r="W3" s="31" t="s">
        <v>36</v>
      </c>
      <c r="X3" s="32" t="s">
        <v>37</v>
      </c>
      <c r="Y3" s="31" t="s">
        <v>38</v>
      </c>
      <c r="Z3" s="32" t="s">
        <v>39</v>
      </c>
      <c r="AA3" s="31" t="s">
        <v>40</v>
      </c>
      <c r="AB3" s="32" t="s">
        <v>41</v>
      </c>
      <c r="AC3" s="31" t="s">
        <v>42</v>
      </c>
      <c r="AD3" s="32" t="s">
        <v>43</v>
      </c>
      <c r="AE3" s="31" t="s">
        <v>44</v>
      </c>
      <c r="AF3" s="32" t="s">
        <v>45</v>
      </c>
      <c r="AG3" s="31" t="s">
        <v>46</v>
      </c>
      <c r="AH3" s="32" t="s">
        <v>47</v>
      </c>
      <c r="AI3" s="31" t="s">
        <v>48</v>
      </c>
      <c r="AJ3" s="32" t="s">
        <v>49</v>
      </c>
      <c r="AK3" s="31" t="s">
        <v>50</v>
      </c>
      <c r="AL3" s="32" t="s">
        <v>51</v>
      </c>
      <c r="AM3" s="31" t="s">
        <v>52</v>
      </c>
      <c r="AN3" s="32" t="s">
        <v>53</v>
      </c>
      <c r="AO3" s="31" t="s">
        <v>54</v>
      </c>
      <c r="AP3" s="34" t="s">
        <v>55</v>
      </c>
      <c r="AQ3" s="31" t="s">
        <v>56</v>
      </c>
      <c r="AR3" s="32" t="s">
        <v>57</v>
      </c>
      <c r="AS3" s="31" t="s">
        <v>58</v>
      </c>
      <c r="AT3" s="32" t="s">
        <v>59</v>
      </c>
      <c r="AU3" s="31" t="s">
        <v>60</v>
      </c>
      <c r="AV3" s="31" t="s">
        <v>61</v>
      </c>
    </row>
    <row r="4" spans="2:48" s="82" customFormat="1" ht="74.25" customHeight="1">
      <c r="B4" s="92"/>
      <c r="C4" s="90"/>
      <c r="D4" s="90"/>
      <c r="E4" s="90"/>
      <c r="F4" s="93"/>
      <c r="G4" s="93"/>
      <c r="H4" s="90"/>
      <c r="I4" s="90"/>
      <c r="J4" s="90"/>
      <c r="K4" s="90"/>
      <c r="L4" s="90"/>
      <c r="M4" s="90"/>
      <c r="N4" s="91"/>
      <c r="O4" s="93"/>
      <c r="P4" s="93"/>
      <c r="Q4" s="91"/>
      <c r="R4" s="91"/>
      <c r="S4" s="93"/>
      <c r="T4" s="93"/>
      <c r="U4" s="93"/>
      <c r="V4" s="91"/>
      <c r="W4" s="93"/>
      <c r="X4" s="91"/>
      <c r="Y4" s="93"/>
      <c r="Z4" s="91"/>
      <c r="AA4" s="93"/>
      <c r="AB4" s="91"/>
      <c r="AC4" s="93"/>
      <c r="AD4" s="91"/>
      <c r="AE4" s="112"/>
      <c r="AF4" s="91"/>
      <c r="AG4" s="93"/>
      <c r="AH4" s="91"/>
      <c r="AI4" s="91"/>
      <c r="AJ4" s="91"/>
      <c r="AK4" s="91"/>
      <c r="AL4" s="91"/>
      <c r="AM4" s="91"/>
      <c r="AN4" s="91"/>
      <c r="AO4" s="93"/>
      <c r="AP4" s="94"/>
      <c r="AQ4" s="93"/>
      <c r="AR4" s="91"/>
      <c r="AS4" s="91"/>
      <c r="AT4" s="91"/>
      <c r="AU4" s="93"/>
      <c r="AV4" s="95"/>
    </row>
    <row r="5" spans="2:48" s="82" customFormat="1" ht="74.25" customHeight="1">
      <c r="B5" s="92"/>
      <c r="C5" s="90"/>
      <c r="D5" s="90"/>
      <c r="E5" s="90"/>
      <c r="F5" s="93"/>
      <c r="G5" s="93"/>
      <c r="H5" s="90"/>
      <c r="I5" s="90"/>
      <c r="J5" s="90"/>
      <c r="K5" s="90"/>
      <c r="L5" s="90"/>
      <c r="M5" s="90"/>
      <c r="N5" s="91"/>
      <c r="O5" s="93"/>
      <c r="P5" s="93"/>
      <c r="Q5" s="91"/>
      <c r="R5" s="91"/>
      <c r="S5" s="93"/>
      <c r="T5" s="93"/>
      <c r="U5" s="93"/>
      <c r="V5" s="91"/>
      <c r="W5" s="93"/>
      <c r="X5" s="91"/>
      <c r="Y5" s="93"/>
      <c r="Z5" s="91"/>
      <c r="AA5" s="93"/>
      <c r="AB5" s="91"/>
      <c r="AC5" s="93"/>
      <c r="AD5" s="91"/>
      <c r="AE5" s="93"/>
      <c r="AF5" s="91"/>
      <c r="AG5" s="93"/>
      <c r="AH5" s="91"/>
      <c r="AI5" s="91"/>
      <c r="AJ5" s="91"/>
      <c r="AK5" s="91"/>
      <c r="AL5" s="91"/>
      <c r="AM5" s="91"/>
      <c r="AN5" s="91"/>
      <c r="AO5" s="93"/>
      <c r="AP5" s="94"/>
      <c r="AQ5" s="93"/>
      <c r="AR5" s="91"/>
      <c r="AS5" s="91"/>
      <c r="AT5" s="91"/>
      <c r="AU5" s="93"/>
      <c r="AV5" s="95"/>
    </row>
    <row r="6" spans="2:48" s="82" customFormat="1" ht="74.25" customHeight="1">
      <c r="B6" s="87"/>
      <c r="C6" s="83"/>
      <c r="D6" s="84"/>
      <c r="E6" s="83"/>
      <c r="F6" s="83"/>
      <c r="G6" s="83"/>
      <c r="H6" s="83"/>
      <c r="I6" s="83"/>
      <c r="J6" s="84"/>
      <c r="K6" s="88"/>
      <c r="L6" s="88"/>
      <c r="M6" s="88"/>
      <c r="N6" s="84"/>
      <c r="O6" s="83"/>
      <c r="P6" s="83"/>
      <c r="Q6" s="85"/>
      <c r="R6" s="85"/>
      <c r="S6" s="83"/>
      <c r="T6" s="83"/>
      <c r="U6" s="83"/>
      <c r="V6" s="84"/>
      <c r="W6" s="83"/>
      <c r="X6" s="84"/>
      <c r="Y6" s="83"/>
      <c r="Z6" s="84"/>
      <c r="AA6" s="83"/>
      <c r="AB6" s="84"/>
      <c r="AC6" s="83"/>
      <c r="AD6" s="84"/>
      <c r="AE6" s="83"/>
      <c r="AF6" s="85"/>
      <c r="AG6" s="83"/>
      <c r="AH6" s="84"/>
      <c r="AI6" s="85"/>
      <c r="AJ6" s="84"/>
      <c r="AK6" s="85"/>
      <c r="AL6" s="84"/>
      <c r="AM6" s="85"/>
      <c r="AN6" s="84"/>
      <c r="AO6" s="83"/>
      <c r="AP6" s="86"/>
      <c r="AQ6" s="83"/>
      <c r="AR6" s="84"/>
      <c r="AS6" s="85"/>
      <c r="AT6" s="84"/>
      <c r="AU6" s="83"/>
      <c r="AV6" s="83"/>
    </row>
    <row r="7" spans="2:48" s="82" customFormat="1" ht="74.25" customHeight="1">
      <c r="B7" s="87"/>
      <c r="C7" s="83"/>
      <c r="D7" s="84"/>
      <c r="E7" s="83"/>
      <c r="F7" s="83"/>
      <c r="G7" s="83"/>
      <c r="H7" s="83"/>
      <c r="I7" s="83"/>
      <c r="J7" s="84"/>
      <c r="K7" s="88"/>
      <c r="L7" s="88"/>
      <c r="M7" s="88"/>
      <c r="N7" s="84"/>
      <c r="O7" s="83"/>
      <c r="P7" s="83"/>
      <c r="Q7" s="85"/>
      <c r="R7" s="85"/>
      <c r="S7" s="83"/>
      <c r="T7" s="83"/>
      <c r="U7" s="83"/>
      <c r="V7" s="84"/>
      <c r="W7" s="83"/>
      <c r="X7" s="84"/>
      <c r="Y7" s="83"/>
      <c r="Z7" s="84"/>
      <c r="AA7" s="83"/>
      <c r="AB7" s="84"/>
      <c r="AC7" s="83"/>
      <c r="AD7" s="84"/>
      <c r="AE7" s="83"/>
      <c r="AF7" s="85"/>
      <c r="AG7" s="83"/>
      <c r="AH7" s="84"/>
      <c r="AI7" s="85"/>
      <c r="AJ7" s="84"/>
      <c r="AK7" s="85"/>
      <c r="AL7" s="84"/>
      <c r="AM7" s="85"/>
      <c r="AN7" s="84"/>
      <c r="AO7" s="83"/>
      <c r="AP7" s="86"/>
      <c r="AQ7" s="83"/>
      <c r="AR7" s="84"/>
      <c r="AS7" s="85"/>
      <c r="AT7" s="84"/>
      <c r="AU7" s="83"/>
      <c r="AV7" s="83"/>
    </row>
    <row r="8" spans="2:48" s="82" customFormat="1" ht="74.25" customHeight="1">
      <c r="B8" s="87"/>
      <c r="C8" s="83"/>
      <c r="D8" s="84"/>
      <c r="E8" s="83"/>
      <c r="F8" s="83"/>
      <c r="G8" s="83"/>
      <c r="H8" s="83"/>
      <c r="I8" s="83"/>
      <c r="J8" s="84"/>
      <c r="K8" s="88"/>
      <c r="L8" s="88"/>
      <c r="M8" s="88"/>
      <c r="N8" s="84"/>
      <c r="O8" s="83"/>
      <c r="P8" s="83"/>
      <c r="Q8" s="85"/>
      <c r="R8" s="85"/>
      <c r="S8" s="83"/>
      <c r="T8" s="83"/>
      <c r="U8" s="83"/>
      <c r="V8" s="84"/>
      <c r="W8" s="83"/>
      <c r="X8" s="84"/>
      <c r="Y8" s="83"/>
      <c r="Z8" s="84"/>
      <c r="AA8" s="83"/>
      <c r="AB8" s="84"/>
      <c r="AC8" s="83"/>
      <c r="AD8" s="84"/>
      <c r="AE8" s="83"/>
      <c r="AF8" s="85"/>
      <c r="AG8" s="83"/>
      <c r="AH8" s="84"/>
      <c r="AI8" s="85"/>
      <c r="AJ8" s="84"/>
      <c r="AK8" s="85"/>
      <c r="AL8" s="84"/>
      <c r="AM8" s="85"/>
      <c r="AN8" s="84"/>
      <c r="AO8" s="83"/>
      <c r="AP8" s="86"/>
      <c r="AQ8" s="83"/>
      <c r="AR8" s="84"/>
      <c r="AS8" s="85"/>
      <c r="AT8" s="84"/>
      <c r="AU8" s="83"/>
      <c r="AV8" s="83"/>
    </row>
    <row r="9" spans="2:48" s="82" customFormat="1" ht="74.25" customHeight="1">
      <c r="B9" s="87"/>
      <c r="C9" s="83"/>
      <c r="D9" s="84"/>
      <c r="E9" s="83"/>
      <c r="F9" s="83"/>
      <c r="G9" s="83"/>
      <c r="H9" s="83"/>
      <c r="I9" s="83"/>
      <c r="J9" s="84"/>
      <c r="K9" s="88"/>
      <c r="L9" s="88"/>
      <c r="M9" s="88"/>
      <c r="N9" s="84"/>
      <c r="O9" s="83"/>
      <c r="P9" s="83"/>
      <c r="Q9" s="85"/>
      <c r="R9" s="85"/>
      <c r="S9" s="83"/>
      <c r="T9" s="83"/>
      <c r="U9" s="83"/>
      <c r="V9" s="84"/>
      <c r="W9" s="83"/>
      <c r="X9" s="84"/>
      <c r="Y9" s="83"/>
      <c r="Z9" s="84"/>
      <c r="AA9" s="83"/>
      <c r="AB9" s="84"/>
      <c r="AC9" s="83"/>
      <c r="AD9" s="84"/>
      <c r="AE9" s="83"/>
      <c r="AF9" s="85"/>
      <c r="AG9" s="83"/>
      <c r="AH9" s="84"/>
      <c r="AI9" s="85"/>
      <c r="AJ9" s="84"/>
      <c r="AK9" s="85"/>
      <c r="AL9" s="84"/>
      <c r="AM9" s="85"/>
      <c r="AN9" s="84"/>
      <c r="AO9" s="83"/>
      <c r="AP9" s="86"/>
      <c r="AQ9" s="83"/>
      <c r="AR9" s="84"/>
      <c r="AS9" s="85"/>
      <c r="AT9" s="84"/>
      <c r="AU9" s="83"/>
      <c r="AV9" s="83"/>
    </row>
    <row r="10" spans="2:48" s="82" customFormat="1" ht="74.25" customHeight="1">
      <c r="B10" s="87"/>
      <c r="C10" s="83"/>
      <c r="D10" s="84"/>
      <c r="E10" s="83"/>
      <c r="F10" s="83"/>
      <c r="G10" s="83"/>
      <c r="H10" s="83"/>
      <c r="I10" s="83"/>
      <c r="J10" s="84"/>
      <c r="K10" s="88"/>
      <c r="L10" s="88"/>
      <c r="M10" s="88"/>
      <c r="N10" s="84"/>
      <c r="O10" s="83"/>
      <c r="P10" s="83"/>
      <c r="Q10" s="85"/>
      <c r="R10" s="85"/>
      <c r="S10" s="83"/>
      <c r="T10" s="83"/>
      <c r="U10" s="83"/>
      <c r="V10" s="84"/>
      <c r="W10" s="83"/>
      <c r="X10" s="84"/>
      <c r="Y10" s="83"/>
      <c r="Z10" s="84"/>
      <c r="AA10" s="83"/>
      <c r="AB10" s="84"/>
      <c r="AC10" s="83"/>
      <c r="AD10" s="84"/>
      <c r="AE10" s="83"/>
      <c r="AF10" s="85"/>
      <c r="AG10" s="83"/>
      <c r="AH10" s="84"/>
      <c r="AI10" s="85"/>
      <c r="AJ10" s="84"/>
      <c r="AK10" s="85"/>
      <c r="AL10" s="84"/>
      <c r="AM10" s="85"/>
      <c r="AN10" s="84"/>
      <c r="AO10" s="83"/>
      <c r="AP10" s="86"/>
      <c r="AQ10" s="83"/>
      <c r="AR10" s="84"/>
      <c r="AS10" s="85"/>
      <c r="AT10" s="84"/>
      <c r="AU10" s="83"/>
      <c r="AV10" s="83"/>
    </row>
  </sheetData>
  <phoneticPr fontId="3" type="noConversion"/>
  <dataValidations count="1">
    <dataValidation type="whole" allowBlank="1" showInputMessage="1" showErrorMessage="1" sqref="J4:J10" xr:uid="{B6D1FF78-3960-4280-9D45-0A4461F2AD71}">
      <formula1>0</formula1>
      <formula2>100</formula2>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7">
        <x14:dataValidation type="list" allowBlank="1" showInputMessage="1" showErrorMessage="1" xr:uid="{83F2DE23-8677-4DBA-BD57-5A62BAD5825C}">
          <x14:formula1>
            <xm:f>Taxonomies_Register!$B$3:$B$4</xm:f>
          </x14:formula1>
          <xm:sqref>F4:F10</xm:sqref>
        </x14:dataValidation>
        <x14:dataValidation type="list" allowBlank="1" showInputMessage="1" showErrorMessage="1" xr:uid="{CE33BB03-1C1B-47DE-8676-88E5EFDA3422}">
          <x14:formula1>
            <xm:f>Taxonomies_Register!$D$3:$D$6</xm:f>
          </x14:formula1>
          <xm:sqref>H4:H10</xm:sqref>
        </x14:dataValidation>
        <x14:dataValidation type="list" allowBlank="1" showInputMessage="1" showErrorMessage="1" xr:uid="{F240DC7E-9208-4F66-8F1F-C15FA9966FEF}">
          <x14:formula1>
            <xm:f>Taxonomies_Register!$E$3:$E$14</xm:f>
          </x14:formula1>
          <xm:sqref>Q4:Q10</xm:sqref>
        </x14:dataValidation>
        <x14:dataValidation type="list" allowBlank="1" showInputMessage="1" showErrorMessage="1" xr:uid="{647D40AB-4DDE-4BDD-83A2-B6D8AC7B84E7}">
          <x14:formula1>
            <xm:f>Taxonomies_Register!$G$3:$G$4</xm:f>
          </x14:formula1>
          <xm:sqref>T4:T10</xm:sqref>
        </x14:dataValidation>
        <x14:dataValidation type="list" allowBlank="1" showInputMessage="1" showErrorMessage="1" xr:uid="{796BC01A-D4DA-4337-9949-8792574C0753}">
          <x14:formula1>
            <xm:f>Taxonomies_Register!$H$3:$H$4</xm:f>
          </x14:formula1>
          <xm:sqref>V4:V10</xm:sqref>
        </x14:dataValidation>
        <x14:dataValidation type="list" allowBlank="1" showInputMessage="1" showErrorMessage="1" xr:uid="{C46079B9-3E3D-4178-8CB0-AEDDBFA4689B}">
          <x14:formula1>
            <xm:f>Taxonomies_Register!$I$3:$I$251</xm:f>
          </x14:formula1>
          <xm:sqref>AC4:AD10 P4:P1048576</xm:sqref>
        </x14:dataValidation>
        <x14:dataValidation type="list" allowBlank="1" showInputMessage="1" showErrorMessage="1" xr:uid="{3293B972-013D-480E-8A0A-D2E5D5349E35}">
          <x14:formula1>
            <xm:f>Taxonomies_Register!$J$3:$J$6</xm:f>
          </x14:formula1>
          <xm:sqref>AG4:AG10</xm:sqref>
        </x14:dataValidation>
        <x14:dataValidation type="list" allowBlank="1" showInputMessage="1" showErrorMessage="1" xr:uid="{0B8F94CD-9748-4110-9E45-496788B8CB28}">
          <x14:formula1>
            <xm:f>Taxonomies_Register!$K$3:$K$6</xm:f>
          </x14:formula1>
          <xm:sqref>AJ4:AJ10</xm:sqref>
        </x14:dataValidation>
        <x14:dataValidation type="list" allowBlank="1" showInputMessage="1" showErrorMessage="1" xr:uid="{9FDC7FB6-E3A2-4D33-B8D1-6A1706AACC77}">
          <x14:formula1>
            <xm:f>Taxonomies_Register!$L$3:$L$6</xm:f>
          </x14:formula1>
          <xm:sqref>AL4:AL10</xm:sqref>
        </x14:dataValidation>
        <x14:dataValidation type="list" allowBlank="1" showInputMessage="1" showErrorMessage="1" xr:uid="{1CB9772C-9153-4312-A152-907422C8A492}">
          <x14:formula1>
            <xm:f>Taxonomies_Register!$M$3:$M$6</xm:f>
          </x14:formula1>
          <xm:sqref>AN4:AN10</xm:sqref>
        </x14:dataValidation>
        <x14:dataValidation type="list" allowBlank="1" showInputMessage="1" showErrorMessage="1" xr:uid="{4C79B9EE-5FEB-41AB-9AB7-4FE63046DDFB}">
          <x14:formula1>
            <xm:f>Taxonomies_Register!$N$3:$N$4</xm:f>
          </x14:formula1>
          <xm:sqref>AO4:AO10</xm:sqref>
        </x14:dataValidation>
        <x14:dataValidation type="list" allowBlank="1" showInputMessage="1" showErrorMessage="1" xr:uid="{70A5FD25-881C-465D-9E28-07F78A85B857}">
          <x14:formula1>
            <xm:f>Taxonomies_Register!$O$3:$O$4</xm:f>
          </x14:formula1>
          <xm:sqref>AQ4:AQ10</xm:sqref>
        </x14:dataValidation>
        <x14:dataValidation type="list" allowBlank="1" showInputMessage="1" showErrorMessage="1" xr:uid="{53D76913-3BD0-49BD-A99E-7E06497AE110}">
          <x14:formula1>
            <xm:f>Taxonomies_Register!$P$3:$P$5</xm:f>
          </x14:formula1>
          <xm:sqref>AT4:AT10</xm:sqref>
        </x14:dataValidation>
        <x14:dataValidation type="list" allowBlank="1" showInputMessage="1" showErrorMessage="1" xr:uid="{5E821A81-67C2-43DE-AE18-F7EB0B21152B}">
          <x14:formula1>
            <xm:f>Taxonomies_Register!$Q$3:$Q$5</xm:f>
          </x14:formula1>
          <xm:sqref>AU4:AU10</xm:sqref>
        </x14:dataValidation>
        <x14:dataValidation type="list" allowBlank="1" showInputMessage="1" showErrorMessage="1" xr:uid="{EF6E4923-EE8A-4804-998A-C29E1EB3ACA0}">
          <x14:formula1>
            <xm:f>Taxonomies_Register!$R$3:$R$5</xm:f>
          </x14:formula1>
          <xm:sqref>AV4:AV10</xm:sqref>
        </x14:dataValidation>
        <x14:dataValidation type="list" allowBlank="1" showInputMessage="1" showErrorMessage="1" xr:uid="{8119844F-E2D8-4879-9E7D-0D72D3AAE373}">
          <x14:formula1>
            <xm:f>Taxonomies_Register!$F$3:$F$71</xm:f>
          </x14:formula1>
          <xm:sqref>S4:S1048576</xm:sqref>
        </x14:dataValidation>
        <x14:dataValidation type="list" allowBlank="1" showInputMessage="1" showErrorMessage="1" xr:uid="{1E10BCD8-807C-474C-8CEC-0678F94DCFD3}">
          <x14:formula1>
            <xm:f>Taxonomies_Register!$C$3:$C$40</xm:f>
          </x14:formula1>
          <xm:sqref>G4:G10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E9EB2-76A0-4182-87A7-CAB3C2B6D545}">
  <dimension ref="A1:R1521"/>
  <sheetViews>
    <sheetView topLeftCell="D1" workbookViewId="0">
      <selection activeCell="F45" sqref="F45"/>
    </sheetView>
  </sheetViews>
  <sheetFormatPr defaultColWidth="29" defaultRowHeight="15.75"/>
  <cols>
    <col min="1" max="1" width="3" style="11" customWidth="1"/>
    <col min="2" max="2" width="31.140625" style="12" customWidth="1"/>
    <col min="3" max="3" width="62.42578125" style="11" customWidth="1"/>
    <col min="4" max="4" width="43.42578125" style="11" bestFit="1" customWidth="1"/>
    <col min="5" max="5" width="73.42578125" style="11" customWidth="1"/>
    <col min="6" max="6" width="107" style="11" bestFit="1" customWidth="1"/>
    <col min="7" max="8" width="39.42578125" style="12" customWidth="1"/>
    <col min="9" max="9" width="63.5703125" style="11" customWidth="1"/>
    <col min="10" max="10" width="45.42578125" style="12" bestFit="1" customWidth="1"/>
    <col min="11" max="15" width="45.42578125" style="12" customWidth="1"/>
    <col min="16" max="16" width="44" style="11" bestFit="1" customWidth="1"/>
    <col min="17" max="18" width="44" style="12" customWidth="1"/>
    <col min="19" max="16384" width="29" style="11"/>
  </cols>
  <sheetData>
    <row r="1" spans="2:18" ht="16.5" thickBot="1"/>
    <row r="2" spans="2:18" s="13" customFormat="1" ht="63">
      <c r="B2" s="28" t="s">
        <v>62</v>
      </c>
      <c r="C2" s="27" t="s">
        <v>63</v>
      </c>
      <c r="D2" s="27" t="s">
        <v>64</v>
      </c>
      <c r="E2" s="27" t="s">
        <v>65</v>
      </c>
      <c r="F2" s="27" t="s">
        <v>66</v>
      </c>
      <c r="G2" s="27" t="s">
        <v>67</v>
      </c>
      <c r="H2" s="27" t="s">
        <v>68</v>
      </c>
      <c r="I2" s="27" t="s">
        <v>69</v>
      </c>
      <c r="J2" s="27" t="s">
        <v>70</v>
      </c>
      <c r="K2" s="27" t="s">
        <v>71</v>
      </c>
      <c r="L2" s="27" t="s">
        <v>72</v>
      </c>
      <c r="M2" s="27" t="s">
        <v>73</v>
      </c>
      <c r="N2" s="27" t="s">
        <v>74</v>
      </c>
      <c r="O2" s="27" t="s">
        <v>75</v>
      </c>
      <c r="P2" s="27" t="s">
        <v>76</v>
      </c>
      <c r="Q2" s="27" t="s">
        <v>77</v>
      </c>
      <c r="R2" s="29" t="s">
        <v>78</v>
      </c>
    </row>
    <row r="3" spans="2:18" s="13" customFormat="1" ht="16.350000000000001" customHeight="1">
      <c r="B3" s="18" t="s">
        <v>79</v>
      </c>
      <c r="C3" s="14" t="s">
        <v>80</v>
      </c>
      <c r="D3" s="14" t="s">
        <v>81</v>
      </c>
      <c r="E3" s="14" t="s">
        <v>82</v>
      </c>
      <c r="F3" s="14" t="s">
        <v>83</v>
      </c>
      <c r="G3" s="14" t="s">
        <v>84</v>
      </c>
      <c r="H3" s="14" t="s">
        <v>84</v>
      </c>
      <c r="I3" s="14" t="s">
        <v>85</v>
      </c>
      <c r="J3" s="14" t="s">
        <v>86</v>
      </c>
      <c r="K3" s="14" t="s">
        <v>86</v>
      </c>
      <c r="L3" s="14" t="s">
        <v>86</v>
      </c>
      <c r="M3" s="14" t="s">
        <v>86</v>
      </c>
      <c r="N3" s="14" t="s">
        <v>84</v>
      </c>
      <c r="O3" s="14" t="s">
        <v>84</v>
      </c>
      <c r="P3" s="15" t="s">
        <v>87</v>
      </c>
      <c r="Q3" s="15" t="s">
        <v>88</v>
      </c>
      <c r="R3" s="19" t="s">
        <v>89</v>
      </c>
    </row>
    <row r="4" spans="2:18" s="13" customFormat="1" ht="16.350000000000001" customHeight="1">
      <c r="B4" s="18" t="s">
        <v>90</v>
      </c>
      <c r="C4" s="14" t="s">
        <v>91</v>
      </c>
      <c r="D4" s="14" t="s">
        <v>92</v>
      </c>
      <c r="E4" s="14" t="s">
        <v>93</v>
      </c>
      <c r="F4" s="14" t="s">
        <v>94</v>
      </c>
      <c r="G4" s="14" t="s">
        <v>95</v>
      </c>
      <c r="H4" s="14" t="s">
        <v>95</v>
      </c>
      <c r="I4" s="14" t="s">
        <v>96</v>
      </c>
      <c r="J4" s="14" t="s">
        <v>97</v>
      </c>
      <c r="K4" s="14" t="s">
        <v>97</v>
      </c>
      <c r="L4" s="14" t="s">
        <v>97</v>
      </c>
      <c r="M4" s="14" t="s">
        <v>97</v>
      </c>
      <c r="N4" s="14" t="s">
        <v>95</v>
      </c>
      <c r="O4" s="14" t="s">
        <v>95</v>
      </c>
      <c r="P4" s="15" t="s">
        <v>98</v>
      </c>
      <c r="Q4" s="15" t="s">
        <v>99</v>
      </c>
      <c r="R4" s="19" t="s">
        <v>100</v>
      </c>
    </row>
    <row r="5" spans="2:18" s="13" customFormat="1" ht="16.350000000000001" customHeight="1">
      <c r="B5" s="18"/>
      <c r="C5" s="14" t="s">
        <v>101</v>
      </c>
      <c r="D5" s="14" t="s">
        <v>102</v>
      </c>
      <c r="E5" s="14" t="s">
        <v>103</v>
      </c>
      <c r="F5" s="14" t="s">
        <v>104</v>
      </c>
      <c r="G5" s="14"/>
      <c r="H5" s="14"/>
      <c r="I5" s="14" t="s">
        <v>105</v>
      </c>
      <c r="J5" s="14" t="s">
        <v>106</v>
      </c>
      <c r="K5" s="14" t="s">
        <v>106</v>
      </c>
      <c r="L5" s="14" t="s">
        <v>106</v>
      </c>
      <c r="M5" s="14" t="s">
        <v>106</v>
      </c>
      <c r="N5" s="14"/>
      <c r="O5" s="14"/>
      <c r="P5" s="15" t="s">
        <v>107</v>
      </c>
      <c r="Q5" s="15" t="s">
        <v>108</v>
      </c>
      <c r="R5" s="19" t="s">
        <v>109</v>
      </c>
    </row>
    <row r="6" spans="2:18" s="13" customFormat="1" ht="16.350000000000001" customHeight="1">
      <c r="B6" s="18"/>
      <c r="C6" s="14" t="s">
        <v>110</v>
      </c>
      <c r="D6" s="14" t="s">
        <v>111</v>
      </c>
      <c r="E6" s="14" t="s">
        <v>112</v>
      </c>
      <c r="F6" s="14" t="s">
        <v>113</v>
      </c>
      <c r="G6" s="14"/>
      <c r="H6" s="14"/>
      <c r="I6" s="14" t="s">
        <v>114</v>
      </c>
      <c r="J6" s="14"/>
      <c r="K6" s="14" t="s">
        <v>115</v>
      </c>
      <c r="L6" s="14" t="s">
        <v>115</v>
      </c>
      <c r="M6" s="14" t="s">
        <v>115</v>
      </c>
      <c r="N6" s="14"/>
      <c r="O6" s="14"/>
      <c r="P6" s="14"/>
      <c r="Q6" s="15"/>
      <c r="R6" s="19"/>
    </row>
    <row r="7" spans="2:18" s="13" customFormat="1">
      <c r="B7" s="18"/>
      <c r="C7" s="14" t="s">
        <v>116</v>
      </c>
      <c r="D7" s="14"/>
      <c r="E7" s="14" t="s">
        <v>117</v>
      </c>
      <c r="F7" s="14" t="s">
        <v>118</v>
      </c>
      <c r="G7" s="14"/>
      <c r="H7" s="14"/>
      <c r="I7" s="14" t="s">
        <v>119</v>
      </c>
      <c r="J7" s="14"/>
      <c r="K7" s="14"/>
      <c r="L7" s="14"/>
      <c r="M7" s="14"/>
      <c r="N7" s="14"/>
      <c r="O7" s="14"/>
      <c r="P7" s="14"/>
      <c r="Q7" s="15"/>
      <c r="R7" s="19"/>
    </row>
    <row r="8" spans="2:18" s="13" customFormat="1">
      <c r="B8" s="18"/>
      <c r="C8" s="14" t="s">
        <v>120</v>
      </c>
      <c r="D8" s="14"/>
      <c r="E8" s="14" t="s">
        <v>121</v>
      </c>
      <c r="F8" s="14" t="s">
        <v>122</v>
      </c>
      <c r="G8" s="14"/>
      <c r="H8" s="14"/>
      <c r="I8" s="14" t="s">
        <v>123</v>
      </c>
      <c r="J8" s="14"/>
      <c r="K8" s="14"/>
      <c r="L8" s="14"/>
      <c r="M8" s="14"/>
      <c r="N8" s="14"/>
      <c r="O8" s="14"/>
      <c r="P8" s="14"/>
      <c r="Q8" s="15"/>
      <c r="R8" s="19"/>
    </row>
    <row r="9" spans="2:18" s="13" customFormat="1">
      <c r="B9" s="18"/>
      <c r="C9" s="14" t="s">
        <v>124</v>
      </c>
      <c r="D9" s="14"/>
      <c r="E9" s="14" t="s">
        <v>125</v>
      </c>
      <c r="F9" s="14" t="s">
        <v>126</v>
      </c>
      <c r="G9" s="14"/>
      <c r="H9" s="14"/>
      <c r="I9" s="14" t="s">
        <v>127</v>
      </c>
      <c r="J9" s="14"/>
      <c r="K9" s="14"/>
      <c r="L9" s="14"/>
      <c r="M9" s="14"/>
      <c r="N9" s="14"/>
      <c r="O9" s="14"/>
      <c r="P9" s="14"/>
      <c r="Q9" s="15"/>
      <c r="R9" s="19"/>
    </row>
    <row r="10" spans="2:18" s="13" customFormat="1">
      <c r="B10" s="18"/>
      <c r="C10" s="14" t="s">
        <v>128</v>
      </c>
      <c r="D10" s="14"/>
      <c r="E10" s="14" t="s">
        <v>129</v>
      </c>
      <c r="F10" s="14" t="s">
        <v>130</v>
      </c>
      <c r="G10" s="14"/>
      <c r="H10" s="14"/>
      <c r="I10" s="14" t="s">
        <v>131</v>
      </c>
      <c r="J10" s="14"/>
      <c r="K10" s="14"/>
      <c r="L10" s="14"/>
      <c r="M10" s="14"/>
      <c r="N10" s="14"/>
      <c r="O10" s="14"/>
      <c r="P10" s="14"/>
      <c r="Q10" s="15"/>
      <c r="R10" s="19"/>
    </row>
    <row r="11" spans="2:18" s="13" customFormat="1">
      <c r="B11" s="18"/>
      <c r="C11" s="14" t="s">
        <v>132</v>
      </c>
      <c r="D11" s="14"/>
      <c r="E11" s="14" t="s">
        <v>133</v>
      </c>
      <c r="F11" s="14" t="s">
        <v>134</v>
      </c>
      <c r="G11" s="14"/>
      <c r="H11" s="14"/>
      <c r="I11" s="14" t="s">
        <v>135</v>
      </c>
      <c r="J11" s="14"/>
      <c r="K11" s="14"/>
      <c r="L11" s="14"/>
      <c r="M11" s="14"/>
      <c r="N11" s="14"/>
      <c r="O11" s="14"/>
      <c r="P11" s="15"/>
      <c r="Q11" s="15"/>
      <c r="R11" s="19"/>
    </row>
    <row r="12" spans="2:18" s="13" customFormat="1">
      <c r="B12" s="18"/>
      <c r="C12" s="14" t="s">
        <v>136</v>
      </c>
      <c r="D12" s="14"/>
      <c r="E12" s="14" t="s">
        <v>137</v>
      </c>
      <c r="F12" s="14" t="s">
        <v>138</v>
      </c>
      <c r="G12" s="14"/>
      <c r="H12" s="14"/>
      <c r="I12" s="14" t="s">
        <v>139</v>
      </c>
      <c r="J12" s="14"/>
      <c r="K12" s="14"/>
      <c r="L12" s="14"/>
      <c r="M12" s="14"/>
      <c r="N12" s="14"/>
      <c r="O12" s="14"/>
      <c r="P12" s="15"/>
      <c r="Q12" s="15"/>
      <c r="R12" s="19"/>
    </row>
    <row r="13" spans="2:18" s="13" customFormat="1">
      <c r="B13" s="18"/>
      <c r="C13" s="14" t="s">
        <v>140</v>
      </c>
      <c r="D13" s="14"/>
      <c r="E13" s="14" t="s">
        <v>141</v>
      </c>
      <c r="F13" s="14" t="s">
        <v>142</v>
      </c>
      <c r="G13" s="14"/>
      <c r="H13" s="14"/>
      <c r="I13" s="14" t="s">
        <v>143</v>
      </c>
      <c r="J13" s="14"/>
      <c r="K13" s="14"/>
      <c r="L13" s="14"/>
      <c r="M13" s="14"/>
      <c r="N13" s="14"/>
      <c r="O13" s="14"/>
      <c r="P13" s="15"/>
      <c r="Q13" s="15"/>
      <c r="R13" s="19"/>
    </row>
    <row r="14" spans="2:18" s="13" customFormat="1">
      <c r="B14" s="18"/>
      <c r="C14" s="14" t="s">
        <v>144</v>
      </c>
      <c r="D14" s="14"/>
      <c r="E14" s="14" t="s">
        <v>145</v>
      </c>
      <c r="F14" s="14" t="s">
        <v>146</v>
      </c>
      <c r="G14" s="14"/>
      <c r="H14" s="14"/>
      <c r="I14" s="14" t="s">
        <v>147</v>
      </c>
      <c r="J14" s="14"/>
      <c r="K14" s="14"/>
      <c r="L14" s="14"/>
      <c r="M14" s="14"/>
      <c r="N14" s="14"/>
      <c r="O14" s="14"/>
      <c r="P14" s="15"/>
      <c r="Q14" s="15"/>
      <c r="R14" s="19"/>
    </row>
    <row r="15" spans="2:18" s="13" customFormat="1">
      <c r="B15" s="18"/>
      <c r="C15" s="14" t="s">
        <v>148</v>
      </c>
      <c r="D15" s="14"/>
      <c r="E15" s="14"/>
      <c r="F15" s="14" t="s">
        <v>149</v>
      </c>
      <c r="G15" s="14"/>
      <c r="H15" s="14"/>
      <c r="I15" s="14" t="s">
        <v>150</v>
      </c>
      <c r="J15" s="14"/>
      <c r="K15" s="14"/>
      <c r="L15" s="14"/>
      <c r="M15" s="14"/>
      <c r="N15" s="14"/>
      <c r="O15" s="14"/>
      <c r="P15" s="15"/>
      <c r="Q15" s="15"/>
      <c r="R15" s="19"/>
    </row>
    <row r="16" spans="2:18" s="13" customFormat="1">
      <c r="B16" s="18"/>
      <c r="C16" s="14" t="s">
        <v>151</v>
      </c>
      <c r="D16" s="14"/>
      <c r="E16" s="14"/>
      <c r="F16" s="14" t="s">
        <v>152</v>
      </c>
      <c r="G16" s="14"/>
      <c r="H16" s="14"/>
      <c r="I16" s="14" t="s">
        <v>153</v>
      </c>
      <c r="J16" s="14"/>
      <c r="K16" s="14"/>
      <c r="L16" s="14"/>
      <c r="M16" s="14"/>
      <c r="N16" s="14"/>
      <c r="O16" s="14"/>
      <c r="P16" s="15"/>
      <c r="Q16" s="15"/>
      <c r="R16" s="19"/>
    </row>
    <row r="17" spans="2:18" s="13" customFormat="1">
      <c r="B17" s="18"/>
      <c r="C17" s="14" t="s">
        <v>154</v>
      </c>
      <c r="D17" s="14"/>
      <c r="E17" s="14"/>
      <c r="F17" s="14" t="s">
        <v>155</v>
      </c>
      <c r="G17" s="14"/>
      <c r="H17" s="14"/>
      <c r="I17" s="14" t="s">
        <v>156</v>
      </c>
      <c r="J17" s="14"/>
      <c r="K17" s="14"/>
      <c r="L17" s="14"/>
      <c r="M17" s="14"/>
      <c r="N17" s="14"/>
      <c r="O17" s="14"/>
      <c r="P17" s="15"/>
      <c r="Q17" s="15"/>
      <c r="R17" s="19"/>
    </row>
    <row r="18" spans="2:18" s="13" customFormat="1">
      <c r="B18" s="18"/>
      <c r="C18" s="14" t="s">
        <v>157</v>
      </c>
      <c r="D18" s="15"/>
      <c r="E18" s="14"/>
      <c r="F18" s="14" t="s">
        <v>158</v>
      </c>
      <c r="G18" s="14"/>
      <c r="H18" s="14"/>
      <c r="I18" s="14" t="s">
        <v>159</v>
      </c>
      <c r="J18" s="14"/>
      <c r="K18" s="14"/>
      <c r="L18" s="14"/>
      <c r="M18" s="14"/>
      <c r="N18" s="14"/>
      <c r="O18" s="14"/>
      <c r="P18" s="15"/>
      <c r="Q18" s="15"/>
      <c r="R18" s="19"/>
    </row>
    <row r="19" spans="2:18" s="13" customFormat="1">
      <c r="B19" s="18"/>
      <c r="C19" s="14" t="s">
        <v>160</v>
      </c>
      <c r="D19" s="14"/>
      <c r="E19" s="14"/>
      <c r="F19" s="14" t="s">
        <v>161</v>
      </c>
      <c r="G19" s="14"/>
      <c r="H19" s="14"/>
      <c r="I19" s="14" t="s">
        <v>162</v>
      </c>
      <c r="J19" s="14"/>
      <c r="K19" s="14"/>
      <c r="L19" s="14"/>
      <c r="M19" s="14"/>
      <c r="N19" s="14"/>
      <c r="O19" s="14"/>
      <c r="P19" s="15"/>
      <c r="Q19" s="15"/>
      <c r="R19" s="19"/>
    </row>
    <row r="20" spans="2:18" s="13" customFormat="1">
      <c r="B20" s="18"/>
      <c r="C20" s="14" t="s">
        <v>163</v>
      </c>
      <c r="D20" s="14"/>
      <c r="E20" s="14"/>
      <c r="F20" s="14" t="s">
        <v>164</v>
      </c>
      <c r="G20" s="14"/>
      <c r="H20" s="14"/>
      <c r="I20" s="14" t="s">
        <v>165</v>
      </c>
      <c r="J20" s="14"/>
      <c r="K20" s="14"/>
      <c r="L20" s="14"/>
      <c r="M20" s="14"/>
      <c r="N20" s="14"/>
      <c r="O20" s="14"/>
      <c r="P20" s="15"/>
      <c r="Q20" s="15"/>
      <c r="R20" s="19"/>
    </row>
    <row r="21" spans="2:18" s="13" customFormat="1">
      <c r="B21" s="18"/>
      <c r="C21" s="14" t="s">
        <v>166</v>
      </c>
      <c r="D21" s="14"/>
      <c r="E21" s="14"/>
      <c r="F21" s="14" t="s">
        <v>167</v>
      </c>
      <c r="G21" s="14"/>
      <c r="H21" s="14"/>
      <c r="I21" s="14" t="s">
        <v>168</v>
      </c>
      <c r="J21" s="14"/>
      <c r="K21" s="14"/>
      <c r="L21" s="14"/>
      <c r="M21" s="14"/>
      <c r="N21" s="14"/>
      <c r="O21" s="14"/>
      <c r="P21" s="15"/>
      <c r="Q21" s="15"/>
      <c r="R21" s="19"/>
    </row>
    <row r="22" spans="2:18" s="13" customFormat="1">
      <c r="B22" s="18"/>
      <c r="C22" s="14" t="s">
        <v>169</v>
      </c>
      <c r="D22" s="14"/>
      <c r="E22" s="14"/>
      <c r="F22" s="14" t="s">
        <v>170</v>
      </c>
      <c r="G22" s="14"/>
      <c r="H22" s="14"/>
      <c r="I22" s="14" t="s">
        <v>171</v>
      </c>
      <c r="J22" s="14"/>
      <c r="K22" s="14"/>
      <c r="L22" s="14"/>
      <c r="M22" s="14"/>
      <c r="N22" s="14"/>
      <c r="O22" s="14"/>
      <c r="P22" s="15"/>
      <c r="Q22" s="15"/>
      <c r="R22" s="19"/>
    </row>
    <row r="23" spans="2:18" s="13" customFormat="1">
      <c r="B23" s="18"/>
      <c r="C23" s="14" t="s">
        <v>172</v>
      </c>
      <c r="D23" s="14"/>
      <c r="E23" s="14"/>
      <c r="F23" s="14" t="s">
        <v>173</v>
      </c>
      <c r="G23" s="14"/>
      <c r="H23" s="14"/>
      <c r="I23" s="14" t="s">
        <v>174</v>
      </c>
      <c r="J23" s="14"/>
      <c r="K23" s="14"/>
      <c r="L23" s="14"/>
      <c r="M23" s="14"/>
      <c r="N23" s="14"/>
      <c r="O23" s="14"/>
      <c r="P23" s="15"/>
      <c r="Q23" s="15"/>
      <c r="R23" s="19"/>
    </row>
    <row r="24" spans="2:18" s="13" customFormat="1">
      <c r="B24" s="18"/>
      <c r="C24" s="14" t="s">
        <v>175</v>
      </c>
      <c r="D24" s="14"/>
      <c r="E24" s="14"/>
      <c r="F24" s="14" t="s">
        <v>176</v>
      </c>
      <c r="G24" s="14"/>
      <c r="H24" s="14"/>
      <c r="I24" s="14" t="s">
        <v>177</v>
      </c>
      <c r="J24" s="14"/>
      <c r="K24" s="14"/>
      <c r="L24" s="14"/>
      <c r="M24" s="14"/>
      <c r="N24" s="14"/>
      <c r="O24" s="14"/>
      <c r="P24" s="15"/>
      <c r="Q24" s="15"/>
      <c r="R24" s="19"/>
    </row>
    <row r="25" spans="2:18" s="13" customFormat="1">
      <c r="B25" s="18"/>
      <c r="C25" s="14" t="s">
        <v>178</v>
      </c>
      <c r="D25" s="14"/>
      <c r="E25" s="14"/>
      <c r="F25" s="14" t="s">
        <v>179</v>
      </c>
      <c r="G25" s="14"/>
      <c r="H25" s="14"/>
      <c r="I25" s="14" t="s">
        <v>180</v>
      </c>
      <c r="J25" s="14"/>
      <c r="K25" s="14"/>
      <c r="L25" s="14"/>
      <c r="M25" s="14"/>
      <c r="N25" s="14"/>
      <c r="O25" s="14"/>
      <c r="P25" s="15"/>
      <c r="Q25" s="15"/>
      <c r="R25" s="19"/>
    </row>
    <row r="26" spans="2:18" s="13" customFormat="1">
      <c r="B26" s="18"/>
      <c r="C26" s="14" t="s">
        <v>181</v>
      </c>
      <c r="D26" s="14"/>
      <c r="E26" s="14"/>
      <c r="F26" s="14" t="s">
        <v>182</v>
      </c>
      <c r="G26" s="14"/>
      <c r="H26" s="14"/>
      <c r="I26" s="14" t="s">
        <v>183</v>
      </c>
      <c r="J26" s="14"/>
      <c r="K26" s="14"/>
      <c r="L26" s="14"/>
      <c r="M26" s="14"/>
      <c r="N26" s="14"/>
      <c r="O26" s="14"/>
      <c r="P26" s="15"/>
      <c r="Q26" s="15"/>
      <c r="R26" s="19"/>
    </row>
    <row r="27" spans="2:18" s="13" customFormat="1">
      <c r="B27" s="18"/>
      <c r="C27" s="14" t="s">
        <v>184</v>
      </c>
      <c r="D27" s="14"/>
      <c r="E27" s="14"/>
      <c r="F27" s="14" t="s">
        <v>185</v>
      </c>
      <c r="G27" s="14"/>
      <c r="H27" s="14"/>
      <c r="I27" s="14" t="s">
        <v>186</v>
      </c>
      <c r="J27" s="14"/>
      <c r="K27" s="14"/>
      <c r="L27" s="14"/>
      <c r="M27" s="14"/>
      <c r="N27" s="14"/>
      <c r="O27" s="14"/>
      <c r="P27" s="15"/>
      <c r="Q27" s="15"/>
      <c r="R27" s="19"/>
    </row>
    <row r="28" spans="2:18" s="13" customFormat="1">
      <c r="B28" s="18"/>
      <c r="C28" s="14" t="s">
        <v>187</v>
      </c>
      <c r="D28" s="14"/>
      <c r="E28" s="14"/>
      <c r="F28" s="14" t="s">
        <v>188</v>
      </c>
      <c r="G28" s="14"/>
      <c r="H28" s="14"/>
      <c r="I28" s="14" t="s">
        <v>189</v>
      </c>
      <c r="J28" s="14"/>
      <c r="K28" s="14"/>
      <c r="L28" s="14"/>
      <c r="M28" s="14"/>
      <c r="N28" s="14"/>
      <c r="O28" s="14"/>
      <c r="P28" s="15"/>
      <c r="Q28" s="15"/>
      <c r="R28" s="19"/>
    </row>
    <row r="29" spans="2:18" s="13" customFormat="1">
      <c r="B29" s="18"/>
      <c r="C29" s="14" t="s">
        <v>190</v>
      </c>
      <c r="D29" s="14"/>
      <c r="E29" s="14"/>
      <c r="F29" s="14" t="s">
        <v>191</v>
      </c>
      <c r="G29" s="14"/>
      <c r="H29" s="14"/>
      <c r="I29" s="14" t="s">
        <v>192</v>
      </c>
      <c r="J29" s="14"/>
      <c r="K29" s="14"/>
      <c r="L29" s="14"/>
      <c r="M29" s="14"/>
      <c r="N29" s="14"/>
      <c r="O29" s="14"/>
      <c r="P29" s="15"/>
      <c r="Q29" s="15"/>
      <c r="R29" s="19"/>
    </row>
    <row r="30" spans="2:18" s="13" customFormat="1">
      <c r="B30" s="18"/>
      <c r="C30" s="14" t="s">
        <v>193</v>
      </c>
      <c r="D30" s="14"/>
      <c r="E30" s="14"/>
      <c r="F30" s="14" t="s">
        <v>194</v>
      </c>
      <c r="G30" s="14"/>
      <c r="H30" s="14"/>
      <c r="I30" s="14" t="s">
        <v>195</v>
      </c>
      <c r="J30" s="14"/>
      <c r="K30" s="14"/>
      <c r="L30" s="14"/>
      <c r="M30" s="14"/>
      <c r="N30" s="14"/>
      <c r="O30" s="14"/>
      <c r="P30" s="15"/>
      <c r="Q30" s="15"/>
      <c r="R30" s="19"/>
    </row>
    <row r="31" spans="2:18" s="13" customFormat="1">
      <c r="B31" s="18"/>
      <c r="C31" s="14" t="s">
        <v>196</v>
      </c>
      <c r="D31" s="14"/>
      <c r="E31" s="14"/>
      <c r="F31" s="14" t="s">
        <v>197</v>
      </c>
      <c r="G31" s="14"/>
      <c r="H31" s="14"/>
      <c r="I31" s="14" t="s">
        <v>198</v>
      </c>
      <c r="J31" s="14"/>
      <c r="K31" s="14"/>
      <c r="L31" s="14"/>
      <c r="M31" s="14"/>
      <c r="N31" s="14"/>
      <c r="O31" s="14"/>
      <c r="P31" s="15"/>
      <c r="Q31" s="15"/>
      <c r="R31" s="19"/>
    </row>
    <row r="32" spans="2:18" s="13" customFormat="1">
      <c r="B32" s="18"/>
      <c r="C32" s="14" t="s">
        <v>199</v>
      </c>
      <c r="D32" s="14"/>
      <c r="E32" s="14"/>
      <c r="F32" s="14" t="s">
        <v>200</v>
      </c>
      <c r="G32" s="14"/>
      <c r="H32" s="14"/>
      <c r="I32" s="14" t="s">
        <v>201</v>
      </c>
      <c r="J32" s="14"/>
      <c r="K32" s="14"/>
      <c r="L32" s="14"/>
      <c r="M32" s="14"/>
      <c r="N32" s="14"/>
      <c r="O32" s="14"/>
      <c r="P32" s="15"/>
      <c r="Q32" s="15"/>
      <c r="R32" s="19"/>
    </row>
    <row r="33" spans="2:18" s="13" customFormat="1">
      <c r="B33" s="18"/>
      <c r="C33" s="14" t="s">
        <v>202</v>
      </c>
      <c r="D33" s="14"/>
      <c r="E33" s="14"/>
      <c r="F33" s="14" t="s">
        <v>203</v>
      </c>
      <c r="G33" s="14"/>
      <c r="H33" s="14"/>
      <c r="I33" s="14" t="s">
        <v>204</v>
      </c>
      <c r="J33" s="14"/>
      <c r="K33" s="14"/>
      <c r="L33" s="14"/>
      <c r="M33" s="14"/>
      <c r="N33" s="14"/>
      <c r="O33" s="14"/>
      <c r="P33" s="15"/>
      <c r="Q33" s="15"/>
      <c r="R33" s="19"/>
    </row>
    <row r="34" spans="2:18" s="13" customFormat="1">
      <c r="B34" s="18"/>
      <c r="C34" s="14" t="s">
        <v>205</v>
      </c>
      <c r="D34" s="14"/>
      <c r="E34" s="14"/>
      <c r="F34" s="14" t="s">
        <v>206</v>
      </c>
      <c r="G34" s="14"/>
      <c r="H34" s="14"/>
      <c r="I34" s="14" t="s">
        <v>207</v>
      </c>
      <c r="J34" s="14"/>
      <c r="K34" s="14"/>
      <c r="L34" s="14"/>
      <c r="M34" s="14"/>
      <c r="N34" s="14"/>
      <c r="O34" s="14"/>
      <c r="P34" s="15"/>
      <c r="Q34" s="15"/>
      <c r="R34" s="19"/>
    </row>
    <row r="35" spans="2:18" s="13" customFormat="1">
      <c r="B35" s="18"/>
      <c r="C35" s="14" t="s">
        <v>208</v>
      </c>
      <c r="D35" s="14"/>
      <c r="E35" s="14"/>
      <c r="F35" s="14" t="s">
        <v>209</v>
      </c>
      <c r="G35" s="14"/>
      <c r="H35" s="14"/>
      <c r="I35" s="14" t="s">
        <v>210</v>
      </c>
      <c r="J35" s="14"/>
      <c r="K35" s="14"/>
      <c r="L35" s="14"/>
      <c r="M35" s="14"/>
      <c r="N35" s="14"/>
      <c r="O35" s="14"/>
      <c r="P35" s="15"/>
      <c r="Q35" s="15"/>
      <c r="R35" s="19"/>
    </row>
    <row r="36" spans="2:18" s="13" customFormat="1">
      <c r="B36" s="18"/>
      <c r="C36" s="14" t="s">
        <v>211</v>
      </c>
      <c r="D36" s="14"/>
      <c r="E36" s="14"/>
      <c r="F36" s="14" t="s">
        <v>212</v>
      </c>
      <c r="G36" s="14"/>
      <c r="H36" s="14"/>
      <c r="I36" s="14" t="s">
        <v>213</v>
      </c>
      <c r="J36" s="14"/>
      <c r="K36" s="14"/>
      <c r="L36" s="14"/>
      <c r="M36" s="14"/>
      <c r="N36" s="14"/>
      <c r="O36" s="14"/>
      <c r="P36" s="15"/>
      <c r="Q36" s="15"/>
      <c r="R36" s="19"/>
    </row>
    <row r="37" spans="2:18" s="13" customFormat="1">
      <c r="B37" s="18"/>
      <c r="C37" s="14" t="s">
        <v>214</v>
      </c>
      <c r="D37" s="14"/>
      <c r="E37" s="14"/>
      <c r="F37" s="14" t="s">
        <v>215</v>
      </c>
      <c r="G37" s="14"/>
      <c r="H37" s="14"/>
      <c r="I37" s="14" t="s">
        <v>216</v>
      </c>
      <c r="J37" s="14"/>
      <c r="K37" s="14"/>
      <c r="L37" s="14"/>
      <c r="M37" s="14"/>
      <c r="N37" s="14"/>
      <c r="O37" s="14"/>
      <c r="P37" s="15"/>
      <c r="Q37" s="15"/>
      <c r="R37" s="19"/>
    </row>
    <row r="38" spans="2:18" s="13" customFormat="1">
      <c r="B38" s="18"/>
      <c r="C38" s="14" t="s">
        <v>217</v>
      </c>
      <c r="D38" s="14"/>
      <c r="E38" s="14"/>
      <c r="F38" s="14" t="s">
        <v>218</v>
      </c>
      <c r="G38" s="14"/>
      <c r="H38" s="14"/>
      <c r="I38" s="14" t="s">
        <v>219</v>
      </c>
      <c r="J38" s="14"/>
      <c r="K38" s="14"/>
      <c r="L38" s="14"/>
      <c r="M38" s="14"/>
      <c r="N38" s="14"/>
      <c r="O38" s="14"/>
      <c r="P38" s="15"/>
      <c r="Q38" s="15"/>
      <c r="R38" s="19"/>
    </row>
    <row r="39" spans="2:18" s="13" customFormat="1">
      <c r="B39" s="18"/>
      <c r="C39" s="14" t="s">
        <v>220</v>
      </c>
      <c r="D39" s="14"/>
      <c r="E39" s="14"/>
      <c r="F39" s="14" t="s">
        <v>221</v>
      </c>
      <c r="G39" s="14"/>
      <c r="H39" s="14"/>
      <c r="I39" s="14" t="s">
        <v>222</v>
      </c>
      <c r="J39" s="14"/>
      <c r="K39" s="14"/>
      <c r="L39" s="14"/>
      <c r="M39" s="14"/>
      <c r="N39" s="14"/>
      <c r="O39" s="14"/>
      <c r="P39" s="15"/>
      <c r="Q39" s="15"/>
      <c r="R39" s="19"/>
    </row>
    <row r="40" spans="2:18" s="13" customFormat="1">
      <c r="B40" s="18"/>
      <c r="C40" s="14" t="s">
        <v>223</v>
      </c>
      <c r="D40" s="14"/>
      <c r="E40" s="14"/>
      <c r="F40" s="14" t="s">
        <v>224</v>
      </c>
      <c r="G40" s="14"/>
      <c r="H40" s="14"/>
      <c r="I40" s="14" t="s">
        <v>225</v>
      </c>
      <c r="J40" s="14"/>
      <c r="K40" s="14"/>
      <c r="L40" s="14"/>
      <c r="M40" s="14"/>
      <c r="N40" s="14"/>
      <c r="O40" s="14"/>
      <c r="P40" s="15"/>
      <c r="Q40" s="15"/>
      <c r="R40" s="19"/>
    </row>
    <row r="41" spans="2:18" s="13" customFormat="1">
      <c r="B41" s="18"/>
      <c r="C41" s="14"/>
      <c r="D41" s="14"/>
      <c r="E41" s="14"/>
      <c r="F41" s="14" t="s">
        <v>226</v>
      </c>
      <c r="G41" s="14"/>
      <c r="H41" s="14"/>
      <c r="I41" s="14" t="s">
        <v>227</v>
      </c>
      <c r="J41" s="14"/>
      <c r="K41" s="14"/>
      <c r="L41" s="14"/>
      <c r="M41" s="14"/>
      <c r="N41" s="14"/>
      <c r="O41" s="14"/>
      <c r="P41" s="15"/>
      <c r="Q41" s="15"/>
      <c r="R41" s="19"/>
    </row>
    <row r="42" spans="2:18" s="13" customFormat="1">
      <c r="B42" s="18"/>
      <c r="C42" s="14"/>
      <c r="D42" s="14"/>
      <c r="E42" s="14"/>
      <c r="F42" s="14" t="s">
        <v>228</v>
      </c>
      <c r="G42" s="14"/>
      <c r="H42" s="14"/>
      <c r="I42" s="14" t="s">
        <v>229</v>
      </c>
      <c r="J42" s="14"/>
      <c r="K42" s="14"/>
      <c r="L42" s="14"/>
      <c r="M42" s="14"/>
      <c r="N42" s="14"/>
      <c r="O42" s="14"/>
      <c r="P42" s="15"/>
      <c r="Q42" s="15"/>
      <c r="R42" s="19"/>
    </row>
    <row r="43" spans="2:18" s="13" customFormat="1">
      <c r="B43" s="18"/>
      <c r="C43" s="14"/>
      <c r="D43" s="14"/>
      <c r="E43" s="14"/>
      <c r="F43" s="14" t="s">
        <v>230</v>
      </c>
      <c r="G43" s="14"/>
      <c r="H43" s="14"/>
      <c r="I43" s="14" t="s">
        <v>231</v>
      </c>
      <c r="J43" s="14"/>
      <c r="K43" s="14"/>
      <c r="L43" s="14"/>
      <c r="M43" s="14"/>
      <c r="N43" s="14"/>
      <c r="O43" s="14"/>
      <c r="P43" s="15"/>
      <c r="Q43" s="15"/>
      <c r="R43" s="19"/>
    </row>
    <row r="44" spans="2:18" s="13" customFormat="1">
      <c r="B44" s="18"/>
      <c r="C44" s="14"/>
      <c r="D44" s="14"/>
      <c r="E44" s="14"/>
      <c r="F44" s="14" t="s">
        <v>232</v>
      </c>
      <c r="G44" s="14"/>
      <c r="H44" s="14"/>
      <c r="I44" s="14" t="s">
        <v>233</v>
      </c>
      <c r="J44" s="14"/>
      <c r="K44" s="14"/>
      <c r="L44" s="14"/>
      <c r="M44" s="14"/>
      <c r="N44" s="14"/>
      <c r="O44" s="14"/>
      <c r="P44" s="15"/>
      <c r="Q44" s="15"/>
      <c r="R44" s="19"/>
    </row>
    <row r="45" spans="2:18" s="13" customFormat="1">
      <c r="B45" s="18"/>
      <c r="C45" s="14"/>
      <c r="D45" s="14"/>
      <c r="E45" s="14"/>
      <c r="F45" s="14" t="s">
        <v>234</v>
      </c>
      <c r="G45" s="14"/>
      <c r="H45" s="14"/>
      <c r="I45" s="14" t="s">
        <v>235</v>
      </c>
      <c r="J45" s="14"/>
      <c r="K45" s="14"/>
      <c r="L45" s="14"/>
      <c r="M45" s="14"/>
      <c r="N45" s="14"/>
      <c r="O45" s="14"/>
      <c r="P45" s="15"/>
      <c r="Q45" s="15"/>
      <c r="R45" s="19"/>
    </row>
    <row r="46" spans="2:18" s="13" customFormat="1">
      <c r="B46" s="18"/>
      <c r="C46" s="14"/>
      <c r="D46" s="14"/>
      <c r="E46" s="14"/>
      <c r="F46" s="14" t="s">
        <v>236</v>
      </c>
      <c r="G46" s="14"/>
      <c r="H46" s="14"/>
      <c r="I46" s="14" t="s">
        <v>237</v>
      </c>
      <c r="J46" s="14"/>
      <c r="K46" s="14"/>
      <c r="L46" s="14"/>
      <c r="M46" s="14"/>
      <c r="N46" s="14"/>
      <c r="O46" s="14"/>
      <c r="P46" s="15"/>
      <c r="Q46" s="15"/>
      <c r="R46" s="19"/>
    </row>
    <row r="47" spans="2:18" s="13" customFormat="1">
      <c r="B47" s="18"/>
      <c r="C47" s="14"/>
      <c r="D47" s="14"/>
      <c r="E47" s="14"/>
      <c r="F47" s="14" t="s">
        <v>238</v>
      </c>
      <c r="G47" s="14"/>
      <c r="H47" s="14"/>
      <c r="I47" s="14" t="s">
        <v>239</v>
      </c>
      <c r="J47" s="14"/>
      <c r="K47" s="14"/>
      <c r="L47" s="14"/>
      <c r="M47" s="14"/>
      <c r="N47" s="14"/>
      <c r="O47" s="14"/>
      <c r="P47" s="15"/>
      <c r="Q47" s="15"/>
      <c r="R47" s="19"/>
    </row>
    <row r="48" spans="2:18" s="13" customFormat="1">
      <c r="B48" s="18"/>
      <c r="C48" s="14"/>
      <c r="D48" s="14"/>
      <c r="E48" s="14"/>
      <c r="F48" s="14" t="s">
        <v>240</v>
      </c>
      <c r="G48" s="14"/>
      <c r="H48" s="14"/>
      <c r="I48" s="14" t="s">
        <v>241</v>
      </c>
      <c r="J48" s="14"/>
      <c r="K48" s="14"/>
      <c r="L48" s="14"/>
      <c r="M48" s="14"/>
      <c r="N48" s="14"/>
      <c r="O48" s="14"/>
      <c r="P48" s="15"/>
      <c r="Q48" s="15"/>
      <c r="R48" s="19"/>
    </row>
    <row r="49" spans="2:18" s="13" customFormat="1">
      <c r="B49" s="18"/>
      <c r="C49" s="14"/>
      <c r="D49" s="14"/>
      <c r="E49" s="14"/>
      <c r="F49" s="14" t="s">
        <v>242</v>
      </c>
      <c r="G49" s="14"/>
      <c r="H49" s="14"/>
      <c r="I49" s="14" t="s">
        <v>243</v>
      </c>
      <c r="J49" s="14"/>
      <c r="K49" s="14"/>
      <c r="L49" s="14"/>
      <c r="M49" s="14"/>
      <c r="N49" s="14"/>
      <c r="O49" s="14"/>
      <c r="P49" s="15"/>
      <c r="Q49" s="15"/>
      <c r="R49" s="19"/>
    </row>
    <row r="50" spans="2:18" s="13" customFormat="1">
      <c r="B50" s="18"/>
      <c r="C50" s="14"/>
      <c r="D50" s="14"/>
      <c r="E50" s="14"/>
      <c r="F50" s="14" t="s">
        <v>244</v>
      </c>
      <c r="G50" s="14"/>
      <c r="H50" s="14"/>
      <c r="I50" s="14" t="s">
        <v>245</v>
      </c>
      <c r="J50" s="14"/>
      <c r="K50" s="14"/>
      <c r="L50" s="14"/>
      <c r="M50" s="14"/>
      <c r="N50" s="14"/>
      <c r="O50" s="14"/>
      <c r="P50" s="15"/>
      <c r="Q50" s="15"/>
      <c r="R50" s="19"/>
    </row>
    <row r="51" spans="2:18" s="13" customFormat="1">
      <c r="B51" s="18"/>
      <c r="C51" s="14"/>
      <c r="D51" s="14"/>
      <c r="E51" s="14"/>
      <c r="F51" s="14" t="s">
        <v>246</v>
      </c>
      <c r="G51" s="14"/>
      <c r="H51" s="14"/>
      <c r="I51" s="14" t="s">
        <v>247</v>
      </c>
      <c r="J51" s="14"/>
      <c r="K51" s="14"/>
      <c r="L51" s="14"/>
      <c r="M51" s="14"/>
      <c r="N51" s="14"/>
      <c r="O51" s="14"/>
      <c r="P51" s="15"/>
      <c r="Q51" s="15"/>
      <c r="R51" s="19"/>
    </row>
    <row r="52" spans="2:18" s="13" customFormat="1">
      <c r="B52" s="18"/>
      <c r="C52" s="14"/>
      <c r="D52" s="14"/>
      <c r="E52" s="14"/>
      <c r="F52" s="14" t="s">
        <v>248</v>
      </c>
      <c r="G52" s="14"/>
      <c r="H52" s="14"/>
      <c r="I52" s="14" t="s">
        <v>249</v>
      </c>
      <c r="J52" s="14"/>
      <c r="K52" s="14"/>
      <c r="L52" s="14"/>
      <c r="M52" s="14"/>
      <c r="N52" s="14"/>
      <c r="O52" s="14"/>
      <c r="P52" s="15"/>
      <c r="Q52" s="15"/>
      <c r="R52" s="19"/>
    </row>
    <row r="53" spans="2:18" s="13" customFormat="1">
      <c r="B53" s="18"/>
      <c r="C53" s="14"/>
      <c r="D53" s="14"/>
      <c r="E53" s="14"/>
      <c r="F53" s="14" t="s">
        <v>250</v>
      </c>
      <c r="G53" s="14"/>
      <c r="H53" s="14"/>
      <c r="I53" s="14" t="s">
        <v>251</v>
      </c>
      <c r="J53" s="14"/>
      <c r="K53" s="14"/>
      <c r="L53" s="14"/>
      <c r="M53" s="14"/>
      <c r="N53" s="14"/>
      <c r="O53" s="14"/>
      <c r="P53" s="15"/>
      <c r="Q53" s="15"/>
      <c r="R53" s="19"/>
    </row>
    <row r="54" spans="2:18" s="13" customFormat="1">
      <c r="B54" s="18"/>
      <c r="C54" s="14"/>
      <c r="D54" s="14"/>
      <c r="E54" s="14"/>
      <c r="F54" s="14" t="s">
        <v>252</v>
      </c>
      <c r="G54" s="14"/>
      <c r="H54" s="14"/>
      <c r="I54" s="14" t="s">
        <v>253</v>
      </c>
      <c r="J54" s="14"/>
      <c r="K54" s="14"/>
      <c r="L54" s="14"/>
      <c r="M54" s="14"/>
      <c r="N54" s="14"/>
      <c r="O54" s="14"/>
      <c r="P54" s="15"/>
      <c r="Q54" s="15"/>
      <c r="R54" s="19"/>
    </row>
    <row r="55" spans="2:18" s="13" customFormat="1">
      <c r="B55" s="18"/>
      <c r="C55" s="14"/>
      <c r="D55" s="14"/>
      <c r="E55" s="14"/>
      <c r="F55" s="14" t="s">
        <v>254</v>
      </c>
      <c r="G55" s="14"/>
      <c r="H55" s="14"/>
      <c r="I55" s="14" t="s">
        <v>255</v>
      </c>
      <c r="J55" s="14"/>
      <c r="K55" s="14"/>
      <c r="L55" s="14"/>
      <c r="M55" s="14"/>
      <c r="N55" s="14"/>
      <c r="O55" s="14"/>
      <c r="P55" s="15"/>
      <c r="Q55" s="15"/>
      <c r="R55" s="19"/>
    </row>
    <row r="56" spans="2:18" s="13" customFormat="1">
      <c r="B56" s="18"/>
      <c r="C56" s="14"/>
      <c r="D56" s="14"/>
      <c r="E56" s="14"/>
      <c r="F56" s="14" t="s">
        <v>256</v>
      </c>
      <c r="G56" s="14"/>
      <c r="H56" s="14"/>
      <c r="I56" s="14" t="s">
        <v>257</v>
      </c>
      <c r="J56" s="14"/>
      <c r="K56" s="14"/>
      <c r="L56" s="14"/>
      <c r="M56" s="14"/>
      <c r="N56" s="14"/>
      <c r="O56" s="14"/>
      <c r="P56" s="15"/>
      <c r="Q56" s="15"/>
      <c r="R56" s="19"/>
    </row>
    <row r="57" spans="2:18" s="13" customFormat="1">
      <c r="B57" s="18"/>
      <c r="C57" s="14"/>
      <c r="D57" s="14"/>
      <c r="E57" s="14"/>
      <c r="F57" s="14" t="s">
        <v>258</v>
      </c>
      <c r="G57" s="14"/>
      <c r="H57" s="14"/>
      <c r="I57" s="14" t="s">
        <v>259</v>
      </c>
      <c r="J57" s="14"/>
      <c r="K57" s="14"/>
      <c r="L57" s="14"/>
      <c r="M57" s="14"/>
      <c r="N57" s="14"/>
      <c r="O57" s="14"/>
      <c r="P57" s="15"/>
      <c r="Q57" s="15"/>
      <c r="R57" s="19"/>
    </row>
    <row r="58" spans="2:18" s="13" customFormat="1">
      <c r="B58" s="18"/>
      <c r="C58" s="14"/>
      <c r="D58" s="14"/>
      <c r="E58" s="14"/>
      <c r="F58" s="14" t="s">
        <v>260</v>
      </c>
      <c r="G58" s="14"/>
      <c r="H58" s="14"/>
      <c r="I58" s="14" t="s">
        <v>261</v>
      </c>
      <c r="J58" s="14"/>
      <c r="K58" s="14"/>
      <c r="L58" s="14"/>
      <c r="M58" s="14"/>
      <c r="N58" s="14"/>
      <c r="O58" s="14"/>
      <c r="P58" s="15"/>
      <c r="Q58" s="15"/>
      <c r="R58" s="19"/>
    </row>
    <row r="59" spans="2:18" s="13" customFormat="1">
      <c r="B59" s="18"/>
      <c r="C59" s="14"/>
      <c r="D59" s="14"/>
      <c r="E59" s="14"/>
      <c r="F59" s="14" t="s">
        <v>262</v>
      </c>
      <c r="G59" s="14"/>
      <c r="H59" s="14"/>
      <c r="I59" s="14" t="s">
        <v>263</v>
      </c>
      <c r="J59" s="14"/>
      <c r="K59" s="14"/>
      <c r="L59" s="14"/>
      <c r="M59" s="14"/>
      <c r="N59" s="14"/>
      <c r="O59" s="14"/>
      <c r="P59" s="15"/>
      <c r="Q59" s="15"/>
      <c r="R59" s="19"/>
    </row>
    <row r="60" spans="2:18" s="13" customFormat="1">
      <c r="B60" s="18"/>
      <c r="C60" s="14"/>
      <c r="D60" s="14"/>
      <c r="E60" s="14"/>
      <c r="F60" s="14" t="s">
        <v>264</v>
      </c>
      <c r="G60" s="14"/>
      <c r="H60" s="14"/>
      <c r="I60" s="14" t="s">
        <v>265</v>
      </c>
      <c r="J60" s="14"/>
      <c r="K60" s="14"/>
      <c r="L60" s="14"/>
      <c r="M60" s="14"/>
      <c r="N60" s="14"/>
      <c r="O60" s="14"/>
      <c r="P60" s="15"/>
      <c r="Q60" s="15"/>
      <c r="R60" s="19"/>
    </row>
    <row r="61" spans="2:18" s="13" customFormat="1">
      <c r="B61" s="18"/>
      <c r="C61" s="14"/>
      <c r="D61" s="14"/>
      <c r="E61" s="14"/>
      <c r="F61" s="14" t="s">
        <v>266</v>
      </c>
      <c r="G61" s="14"/>
      <c r="H61" s="14"/>
      <c r="I61" s="14" t="s">
        <v>267</v>
      </c>
      <c r="J61" s="14"/>
      <c r="K61" s="14"/>
      <c r="L61" s="14"/>
      <c r="M61" s="14"/>
      <c r="N61" s="14"/>
      <c r="O61" s="14"/>
      <c r="P61" s="15"/>
      <c r="Q61" s="15"/>
      <c r="R61" s="19"/>
    </row>
    <row r="62" spans="2:18" s="13" customFormat="1">
      <c r="B62" s="18"/>
      <c r="C62" s="14"/>
      <c r="D62" s="14"/>
      <c r="E62" s="14"/>
      <c r="F62" s="14" t="s">
        <v>268</v>
      </c>
      <c r="G62" s="14"/>
      <c r="H62" s="14"/>
      <c r="I62" s="14" t="s">
        <v>269</v>
      </c>
      <c r="J62" s="14"/>
      <c r="K62" s="14"/>
      <c r="L62" s="14"/>
      <c r="M62" s="14"/>
      <c r="N62" s="14"/>
      <c r="O62" s="14"/>
      <c r="P62" s="15"/>
      <c r="Q62" s="15"/>
      <c r="R62" s="19"/>
    </row>
    <row r="63" spans="2:18" s="13" customFormat="1">
      <c r="B63" s="18"/>
      <c r="C63" s="14"/>
      <c r="D63" s="14"/>
      <c r="E63" s="14"/>
      <c r="F63" s="14" t="s">
        <v>270</v>
      </c>
      <c r="G63" s="14"/>
      <c r="H63" s="14"/>
      <c r="I63" s="14" t="s">
        <v>271</v>
      </c>
      <c r="J63" s="14"/>
      <c r="K63" s="14"/>
      <c r="L63" s="14"/>
      <c r="M63" s="14"/>
      <c r="N63" s="14"/>
      <c r="O63" s="14"/>
      <c r="P63" s="15"/>
      <c r="Q63" s="15"/>
      <c r="R63" s="19"/>
    </row>
    <row r="64" spans="2:18" s="13" customFormat="1">
      <c r="B64" s="18"/>
      <c r="C64" s="14"/>
      <c r="D64" s="14"/>
      <c r="E64" s="14"/>
      <c r="F64" s="14" t="s">
        <v>272</v>
      </c>
      <c r="G64" s="14"/>
      <c r="H64" s="14"/>
      <c r="I64" s="14" t="s">
        <v>273</v>
      </c>
      <c r="J64" s="14"/>
      <c r="K64" s="14"/>
      <c r="L64" s="14"/>
      <c r="M64" s="14"/>
      <c r="N64" s="14"/>
      <c r="O64" s="14"/>
      <c r="P64" s="15"/>
      <c r="Q64" s="15"/>
      <c r="R64" s="19"/>
    </row>
    <row r="65" spans="2:18" s="13" customFormat="1">
      <c r="B65" s="18"/>
      <c r="C65" s="14"/>
      <c r="D65" s="14"/>
      <c r="E65" s="14"/>
      <c r="F65" s="14" t="s">
        <v>274</v>
      </c>
      <c r="G65" s="14"/>
      <c r="H65" s="14"/>
      <c r="I65" s="14" t="s">
        <v>275</v>
      </c>
      <c r="J65" s="14"/>
      <c r="K65" s="14"/>
      <c r="L65" s="14"/>
      <c r="M65" s="14"/>
      <c r="N65" s="14"/>
      <c r="O65" s="14"/>
      <c r="P65" s="14"/>
      <c r="Q65" s="14"/>
      <c r="R65" s="20"/>
    </row>
    <row r="66" spans="2:18" s="13" customFormat="1">
      <c r="B66" s="18"/>
      <c r="C66" s="14"/>
      <c r="D66" s="14"/>
      <c r="E66" s="14"/>
      <c r="F66" s="14" t="s">
        <v>276</v>
      </c>
      <c r="G66" s="14"/>
      <c r="H66" s="14"/>
      <c r="I66" s="14" t="s">
        <v>277</v>
      </c>
      <c r="J66" s="14"/>
      <c r="K66" s="14"/>
      <c r="L66" s="14"/>
      <c r="M66" s="14"/>
      <c r="N66" s="14"/>
      <c r="O66" s="14"/>
      <c r="P66" s="14"/>
      <c r="Q66" s="14"/>
      <c r="R66" s="20"/>
    </row>
    <row r="67" spans="2:18" s="13" customFormat="1">
      <c r="B67" s="18"/>
      <c r="C67" s="14"/>
      <c r="D67" s="14"/>
      <c r="E67" s="14"/>
      <c r="F67" s="14" t="s">
        <v>278</v>
      </c>
      <c r="G67" s="14"/>
      <c r="H67" s="14"/>
      <c r="I67" s="14" t="s">
        <v>279</v>
      </c>
      <c r="J67" s="14"/>
      <c r="K67" s="14"/>
      <c r="L67" s="14"/>
      <c r="M67" s="14"/>
      <c r="N67" s="14"/>
      <c r="O67" s="14"/>
      <c r="P67" s="14"/>
      <c r="Q67" s="14"/>
      <c r="R67" s="20"/>
    </row>
    <row r="68" spans="2:18" s="13" customFormat="1">
      <c r="B68" s="18"/>
      <c r="C68" s="14"/>
      <c r="D68" s="14"/>
      <c r="E68" s="14"/>
      <c r="F68" s="14" t="s">
        <v>280</v>
      </c>
      <c r="G68" s="14"/>
      <c r="H68" s="14"/>
      <c r="I68" s="14" t="s">
        <v>281</v>
      </c>
      <c r="J68" s="14"/>
      <c r="K68" s="14"/>
      <c r="L68" s="14"/>
      <c r="M68" s="14"/>
      <c r="N68" s="14"/>
      <c r="O68" s="14"/>
      <c r="P68" s="14"/>
      <c r="Q68" s="14"/>
      <c r="R68" s="20"/>
    </row>
    <row r="69" spans="2:18" s="13" customFormat="1">
      <c r="B69" s="18"/>
      <c r="C69" s="14"/>
      <c r="D69" s="14"/>
      <c r="E69" s="14"/>
      <c r="F69" s="14" t="s">
        <v>282</v>
      </c>
      <c r="G69" s="14"/>
      <c r="H69" s="14"/>
      <c r="I69" s="14" t="s">
        <v>283</v>
      </c>
      <c r="J69" s="14"/>
      <c r="K69" s="14"/>
      <c r="L69" s="14"/>
      <c r="M69" s="14"/>
      <c r="N69" s="14"/>
      <c r="O69" s="14"/>
      <c r="P69" s="14"/>
      <c r="Q69" s="14"/>
      <c r="R69" s="20"/>
    </row>
    <row r="70" spans="2:18" s="13" customFormat="1">
      <c r="B70" s="18"/>
      <c r="C70" s="14"/>
      <c r="D70" s="14"/>
      <c r="E70" s="14"/>
      <c r="F70" s="13" t="s">
        <v>284</v>
      </c>
      <c r="G70" s="14"/>
      <c r="H70" s="14"/>
      <c r="I70" s="14" t="s">
        <v>285</v>
      </c>
      <c r="J70" s="14"/>
      <c r="K70" s="14"/>
      <c r="L70" s="14"/>
      <c r="M70" s="14"/>
      <c r="N70" s="14"/>
      <c r="O70" s="14"/>
      <c r="P70" s="14"/>
      <c r="Q70" s="14"/>
      <c r="R70" s="20"/>
    </row>
    <row r="71" spans="2:18" s="13" customFormat="1">
      <c r="B71" s="18"/>
      <c r="C71" s="14"/>
      <c r="D71" s="14"/>
      <c r="E71" s="14"/>
      <c r="F71" s="14" t="s">
        <v>223</v>
      </c>
      <c r="G71" s="14"/>
      <c r="H71" s="14"/>
      <c r="I71" s="14" t="s">
        <v>286</v>
      </c>
      <c r="J71" s="14"/>
      <c r="K71" s="14"/>
      <c r="L71" s="14"/>
      <c r="M71" s="14"/>
      <c r="N71" s="14"/>
      <c r="O71" s="14"/>
      <c r="P71" s="14"/>
      <c r="Q71" s="14"/>
      <c r="R71" s="20"/>
    </row>
    <row r="72" spans="2:18" s="13" customFormat="1">
      <c r="B72" s="18"/>
      <c r="C72" s="14"/>
      <c r="D72" s="14"/>
      <c r="E72" s="14"/>
      <c r="F72" s="14"/>
      <c r="G72" s="14"/>
      <c r="H72" s="14"/>
      <c r="I72" s="14" t="s">
        <v>287</v>
      </c>
      <c r="J72" s="14"/>
      <c r="K72" s="14"/>
      <c r="L72" s="14"/>
      <c r="M72" s="14"/>
      <c r="N72" s="14"/>
      <c r="O72" s="14"/>
      <c r="P72" s="14"/>
      <c r="Q72" s="14"/>
      <c r="R72" s="20"/>
    </row>
    <row r="73" spans="2:18" s="13" customFormat="1">
      <c r="B73" s="18"/>
      <c r="C73" s="14"/>
      <c r="D73" s="14"/>
      <c r="E73" s="14"/>
      <c r="F73" s="14"/>
      <c r="G73" s="14"/>
      <c r="H73" s="14"/>
      <c r="I73" s="14" t="s">
        <v>288</v>
      </c>
      <c r="J73" s="14"/>
      <c r="K73" s="14"/>
      <c r="L73" s="14"/>
      <c r="M73" s="14"/>
      <c r="N73" s="14"/>
      <c r="O73" s="14"/>
      <c r="P73" s="14"/>
      <c r="Q73" s="14"/>
      <c r="R73" s="20"/>
    </row>
    <row r="74" spans="2:18" s="13" customFormat="1">
      <c r="B74" s="18"/>
      <c r="C74" s="14"/>
      <c r="D74" s="14"/>
      <c r="E74" s="14"/>
      <c r="F74" s="14"/>
      <c r="G74" s="14"/>
      <c r="H74" s="14"/>
      <c r="I74" s="14" t="s">
        <v>289</v>
      </c>
      <c r="J74" s="14"/>
      <c r="K74" s="14"/>
      <c r="L74" s="14"/>
      <c r="M74" s="14"/>
      <c r="N74" s="14"/>
      <c r="O74" s="14"/>
      <c r="P74" s="14"/>
      <c r="Q74" s="14"/>
      <c r="R74" s="20"/>
    </row>
    <row r="75" spans="2:18" s="13" customFormat="1">
      <c r="B75" s="18"/>
      <c r="C75" s="14"/>
      <c r="D75" s="14"/>
      <c r="E75" s="14"/>
      <c r="F75" s="14"/>
      <c r="G75" s="14"/>
      <c r="H75" s="14"/>
      <c r="I75" s="14" t="s">
        <v>290</v>
      </c>
      <c r="J75" s="14"/>
      <c r="K75" s="14"/>
      <c r="L75" s="14"/>
      <c r="M75" s="14"/>
      <c r="N75" s="14"/>
      <c r="O75" s="14"/>
      <c r="P75" s="14"/>
      <c r="Q75" s="14"/>
      <c r="R75" s="20"/>
    </row>
    <row r="76" spans="2:18" s="13" customFormat="1">
      <c r="B76" s="18"/>
      <c r="C76" s="14"/>
      <c r="D76" s="14"/>
      <c r="E76" s="14"/>
      <c r="F76" s="14"/>
      <c r="G76" s="14"/>
      <c r="H76" s="14"/>
      <c r="I76" s="14" t="s">
        <v>291</v>
      </c>
      <c r="J76" s="14"/>
      <c r="K76" s="14"/>
      <c r="L76" s="14"/>
      <c r="M76" s="14"/>
      <c r="N76" s="14"/>
      <c r="O76" s="14"/>
      <c r="P76" s="14"/>
      <c r="Q76" s="14"/>
      <c r="R76" s="20"/>
    </row>
    <row r="77" spans="2:18" s="13" customFormat="1">
      <c r="B77" s="18"/>
      <c r="C77" s="14"/>
      <c r="D77" s="14"/>
      <c r="E77" s="14"/>
      <c r="F77" s="14"/>
      <c r="G77" s="14"/>
      <c r="H77" s="14"/>
      <c r="I77" s="14" t="s">
        <v>292</v>
      </c>
      <c r="J77" s="14"/>
      <c r="K77" s="14"/>
      <c r="L77" s="14"/>
      <c r="M77" s="14"/>
      <c r="N77" s="14"/>
      <c r="O77" s="14"/>
      <c r="P77" s="14"/>
      <c r="Q77" s="14"/>
      <c r="R77" s="20"/>
    </row>
    <row r="78" spans="2:18" s="13" customFormat="1">
      <c r="B78" s="18"/>
      <c r="C78" s="14"/>
      <c r="D78" s="14"/>
      <c r="E78" s="14"/>
      <c r="F78" s="14"/>
      <c r="G78" s="14"/>
      <c r="H78" s="14"/>
      <c r="I78" s="14" t="s">
        <v>293</v>
      </c>
      <c r="J78" s="14"/>
      <c r="K78" s="14"/>
      <c r="L78" s="14"/>
      <c r="M78" s="14"/>
      <c r="N78" s="14"/>
      <c r="O78" s="14"/>
      <c r="P78" s="14"/>
      <c r="Q78" s="14"/>
      <c r="R78" s="20"/>
    </row>
    <row r="79" spans="2:18" s="13" customFormat="1">
      <c r="B79" s="18"/>
      <c r="C79" s="14"/>
      <c r="D79" s="14"/>
      <c r="E79" s="14"/>
      <c r="F79" s="14"/>
      <c r="G79" s="14"/>
      <c r="H79" s="14"/>
      <c r="I79" s="14" t="s">
        <v>294</v>
      </c>
      <c r="J79" s="14"/>
      <c r="K79" s="14"/>
      <c r="L79" s="14"/>
      <c r="M79" s="14"/>
      <c r="N79" s="14"/>
      <c r="O79" s="14"/>
      <c r="P79" s="14"/>
      <c r="Q79" s="14"/>
      <c r="R79" s="20"/>
    </row>
    <row r="80" spans="2:18" s="13" customFormat="1">
      <c r="B80" s="18"/>
      <c r="C80" s="14"/>
      <c r="D80" s="14"/>
      <c r="E80" s="14"/>
      <c r="F80" s="14"/>
      <c r="G80" s="14"/>
      <c r="H80" s="14"/>
      <c r="I80" s="14" t="s">
        <v>295</v>
      </c>
      <c r="J80" s="14"/>
      <c r="K80" s="14"/>
      <c r="L80" s="14"/>
      <c r="M80" s="14"/>
      <c r="N80" s="14"/>
      <c r="O80" s="14"/>
      <c r="P80" s="14"/>
      <c r="Q80" s="14"/>
      <c r="R80" s="20"/>
    </row>
    <row r="81" spans="2:18" s="13" customFormat="1">
      <c r="B81" s="18"/>
      <c r="C81" s="14"/>
      <c r="D81" s="14"/>
      <c r="E81" s="14"/>
      <c r="F81" s="14"/>
      <c r="G81" s="14"/>
      <c r="H81" s="14"/>
      <c r="I81" s="14" t="s">
        <v>296</v>
      </c>
      <c r="J81" s="14"/>
      <c r="K81" s="14"/>
      <c r="L81" s="14"/>
      <c r="M81" s="14"/>
      <c r="N81" s="14"/>
      <c r="O81" s="14"/>
      <c r="P81" s="14"/>
      <c r="Q81" s="14"/>
      <c r="R81" s="20"/>
    </row>
    <row r="82" spans="2:18" s="13" customFormat="1">
      <c r="B82" s="18"/>
      <c r="C82" s="14"/>
      <c r="D82" s="14"/>
      <c r="E82" s="14"/>
      <c r="F82" s="14"/>
      <c r="G82" s="14"/>
      <c r="H82" s="14"/>
      <c r="I82" s="14" t="s">
        <v>297</v>
      </c>
      <c r="J82" s="14"/>
      <c r="K82" s="14"/>
      <c r="L82" s="14"/>
      <c r="M82" s="14"/>
      <c r="N82" s="14"/>
      <c r="O82" s="14"/>
      <c r="P82" s="14"/>
      <c r="Q82" s="14"/>
      <c r="R82" s="20"/>
    </row>
    <row r="83" spans="2:18" s="13" customFormat="1">
      <c r="B83" s="18"/>
      <c r="C83" s="14"/>
      <c r="D83" s="14"/>
      <c r="E83" s="14"/>
      <c r="F83" s="14"/>
      <c r="G83" s="14"/>
      <c r="H83" s="14"/>
      <c r="I83" s="14" t="s">
        <v>298</v>
      </c>
      <c r="J83" s="14"/>
      <c r="K83" s="14"/>
      <c r="L83" s="14"/>
      <c r="M83" s="14"/>
      <c r="N83" s="14"/>
      <c r="O83" s="14"/>
      <c r="P83" s="14"/>
      <c r="Q83" s="14"/>
      <c r="R83" s="20"/>
    </row>
    <row r="84" spans="2:18" s="13" customFormat="1">
      <c r="B84" s="18"/>
      <c r="C84" s="14"/>
      <c r="D84" s="14"/>
      <c r="E84" s="14"/>
      <c r="F84" s="14"/>
      <c r="G84" s="14"/>
      <c r="H84" s="14"/>
      <c r="I84" s="14" t="s">
        <v>299</v>
      </c>
      <c r="J84" s="14"/>
      <c r="K84" s="14"/>
      <c r="L84" s="14"/>
      <c r="M84" s="14"/>
      <c r="N84" s="14"/>
      <c r="O84" s="14"/>
      <c r="P84" s="14"/>
      <c r="Q84" s="14"/>
      <c r="R84" s="20"/>
    </row>
    <row r="85" spans="2:18" s="13" customFormat="1">
      <c r="B85" s="18"/>
      <c r="C85" s="14"/>
      <c r="D85" s="14"/>
      <c r="E85" s="14"/>
      <c r="F85" s="14"/>
      <c r="G85" s="14"/>
      <c r="H85" s="14"/>
      <c r="I85" s="14" t="s">
        <v>300</v>
      </c>
      <c r="J85" s="14"/>
      <c r="K85" s="14"/>
      <c r="L85" s="14"/>
      <c r="M85" s="14"/>
      <c r="N85" s="14"/>
      <c r="O85" s="14"/>
      <c r="P85" s="14"/>
      <c r="Q85" s="14"/>
      <c r="R85" s="20"/>
    </row>
    <row r="86" spans="2:18" s="13" customFormat="1">
      <c r="B86" s="18"/>
      <c r="C86" s="14"/>
      <c r="D86" s="14"/>
      <c r="E86" s="14"/>
      <c r="F86" s="14"/>
      <c r="G86" s="14"/>
      <c r="H86" s="14"/>
      <c r="I86" s="14" t="s">
        <v>301</v>
      </c>
      <c r="J86" s="14"/>
      <c r="K86" s="14"/>
      <c r="L86" s="14"/>
      <c r="M86" s="14"/>
      <c r="N86" s="14"/>
      <c r="O86" s="14"/>
      <c r="P86" s="14"/>
      <c r="Q86" s="14"/>
      <c r="R86" s="20"/>
    </row>
    <row r="87" spans="2:18" s="13" customFormat="1">
      <c r="B87" s="18"/>
      <c r="C87" s="14"/>
      <c r="D87" s="14"/>
      <c r="E87" s="14"/>
      <c r="F87" s="14"/>
      <c r="G87" s="14"/>
      <c r="H87" s="14"/>
      <c r="I87" s="14" t="s">
        <v>302</v>
      </c>
      <c r="J87" s="14"/>
      <c r="K87" s="14"/>
      <c r="L87" s="14"/>
      <c r="M87" s="14"/>
      <c r="N87" s="14"/>
      <c r="O87" s="14"/>
      <c r="P87" s="14"/>
      <c r="Q87" s="14"/>
      <c r="R87" s="20"/>
    </row>
    <row r="88" spans="2:18" s="13" customFormat="1">
      <c r="B88" s="18"/>
      <c r="C88" s="14"/>
      <c r="D88" s="14"/>
      <c r="E88" s="14"/>
      <c r="F88" s="14"/>
      <c r="G88" s="14"/>
      <c r="H88" s="14"/>
      <c r="I88" s="14" t="s">
        <v>303</v>
      </c>
      <c r="J88" s="14"/>
      <c r="K88" s="14"/>
      <c r="L88" s="14"/>
      <c r="M88" s="14"/>
      <c r="N88" s="14"/>
      <c r="O88" s="14"/>
      <c r="P88" s="14"/>
      <c r="Q88" s="14"/>
      <c r="R88" s="20"/>
    </row>
    <row r="89" spans="2:18" s="13" customFormat="1">
      <c r="B89" s="18"/>
      <c r="C89" s="14"/>
      <c r="D89" s="14"/>
      <c r="E89" s="14"/>
      <c r="F89" s="14"/>
      <c r="G89" s="14"/>
      <c r="H89" s="14"/>
      <c r="I89" s="14" t="s">
        <v>304</v>
      </c>
      <c r="J89" s="14"/>
      <c r="K89" s="14"/>
      <c r="L89" s="14"/>
      <c r="M89" s="14"/>
      <c r="N89" s="14"/>
      <c r="O89" s="14"/>
      <c r="P89" s="14"/>
      <c r="Q89" s="14"/>
      <c r="R89" s="20"/>
    </row>
    <row r="90" spans="2:18" s="13" customFormat="1">
      <c r="B90" s="18"/>
      <c r="C90" s="14"/>
      <c r="D90" s="14"/>
      <c r="E90" s="14"/>
      <c r="F90" s="14"/>
      <c r="G90" s="14"/>
      <c r="H90" s="14"/>
      <c r="I90" s="14" t="s">
        <v>305</v>
      </c>
      <c r="J90" s="14"/>
      <c r="K90" s="14"/>
      <c r="L90" s="14"/>
      <c r="M90" s="14"/>
      <c r="N90" s="14"/>
      <c r="O90" s="14"/>
      <c r="P90" s="14"/>
      <c r="Q90" s="14"/>
      <c r="R90" s="20"/>
    </row>
    <row r="91" spans="2:18" s="13" customFormat="1">
      <c r="B91" s="18"/>
      <c r="C91" s="14"/>
      <c r="D91" s="14"/>
      <c r="E91" s="14"/>
      <c r="F91" s="14"/>
      <c r="G91" s="14"/>
      <c r="H91" s="14"/>
      <c r="I91" s="14" t="s">
        <v>306</v>
      </c>
      <c r="J91" s="14"/>
      <c r="K91" s="14"/>
      <c r="L91" s="14"/>
      <c r="M91" s="14"/>
      <c r="N91" s="14"/>
      <c r="O91" s="14"/>
      <c r="P91" s="14"/>
      <c r="Q91" s="14"/>
      <c r="R91" s="20"/>
    </row>
    <row r="92" spans="2:18" s="13" customFormat="1">
      <c r="B92" s="18"/>
      <c r="C92" s="14"/>
      <c r="D92" s="14"/>
      <c r="E92" s="14"/>
      <c r="F92" s="14"/>
      <c r="G92" s="14"/>
      <c r="H92" s="14"/>
      <c r="I92" s="14" t="s">
        <v>307</v>
      </c>
      <c r="J92" s="14"/>
      <c r="K92" s="14"/>
      <c r="L92" s="14"/>
      <c r="M92" s="14"/>
      <c r="N92" s="14"/>
      <c r="O92" s="14"/>
      <c r="P92" s="14"/>
      <c r="Q92" s="14"/>
      <c r="R92" s="20"/>
    </row>
    <row r="93" spans="2:18" s="13" customFormat="1">
      <c r="B93" s="18"/>
      <c r="C93" s="14"/>
      <c r="D93" s="14"/>
      <c r="E93" s="14"/>
      <c r="F93" s="14"/>
      <c r="G93" s="14"/>
      <c r="H93" s="14"/>
      <c r="I93" s="14" t="s">
        <v>308</v>
      </c>
      <c r="J93" s="14"/>
      <c r="K93" s="14"/>
      <c r="L93" s="14"/>
      <c r="M93" s="14"/>
      <c r="N93" s="14"/>
      <c r="O93" s="14"/>
      <c r="P93" s="14"/>
      <c r="Q93" s="14"/>
      <c r="R93" s="20"/>
    </row>
    <row r="94" spans="2:18" s="13" customFormat="1">
      <c r="B94" s="18"/>
      <c r="C94" s="14"/>
      <c r="D94" s="14"/>
      <c r="E94" s="14"/>
      <c r="F94" s="14"/>
      <c r="G94" s="14"/>
      <c r="H94" s="14"/>
      <c r="I94" s="14" t="s">
        <v>309</v>
      </c>
      <c r="J94" s="14"/>
      <c r="K94" s="14"/>
      <c r="L94" s="14"/>
      <c r="M94" s="14"/>
      <c r="N94" s="14"/>
      <c r="O94" s="14"/>
      <c r="P94" s="14"/>
      <c r="Q94" s="14"/>
      <c r="R94" s="20"/>
    </row>
    <row r="95" spans="2:18" s="13" customFormat="1">
      <c r="B95" s="18"/>
      <c r="C95" s="14"/>
      <c r="D95" s="14"/>
      <c r="E95" s="14"/>
      <c r="F95" s="14"/>
      <c r="G95" s="14"/>
      <c r="H95" s="14"/>
      <c r="I95" s="14" t="s">
        <v>310</v>
      </c>
      <c r="J95" s="14"/>
      <c r="K95" s="14"/>
      <c r="L95" s="14"/>
      <c r="M95" s="14"/>
      <c r="N95" s="14"/>
      <c r="O95" s="14"/>
      <c r="P95" s="14"/>
      <c r="Q95" s="14"/>
      <c r="R95" s="20"/>
    </row>
    <row r="96" spans="2:18" s="13" customFormat="1">
      <c r="B96" s="18"/>
      <c r="C96" s="14"/>
      <c r="D96" s="14"/>
      <c r="E96" s="14"/>
      <c r="F96" s="14"/>
      <c r="G96" s="14"/>
      <c r="H96" s="14"/>
      <c r="I96" s="14" t="s">
        <v>311</v>
      </c>
      <c r="J96" s="14"/>
      <c r="K96" s="14"/>
      <c r="L96" s="14"/>
      <c r="M96" s="14"/>
      <c r="N96" s="14"/>
      <c r="O96" s="14"/>
      <c r="P96" s="14"/>
      <c r="Q96" s="14"/>
      <c r="R96" s="20"/>
    </row>
    <row r="97" spans="2:18" s="13" customFormat="1">
      <c r="B97" s="18"/>
      <c r="C97" s="14"/>
      <c r="D97" s="14"/>
      <c r="E97" s="14"/>
      <c r="F97" s="14"/>
      <c r="G97" s="14"/>
      <c r="H97" s="14"/>
      <c r="I97" s="14" t="s">
        <v>312</v>
      </c>
      <c r="J97" s="14"/>
      <c r="K97" s="14"/>
      <c r="L97" s="14"/>
      <c r="M97" s="14"/>
      <c r="N97" s="14"/>
      <c r="O97" s="14"/>
      <c r="P97" s="14"/>
      <c r="Q97" s="14"/>
      <c r="R97" s="20"/>
    </row>
    <row r="98" spans="2:18" s="13" customFormat="1">
      <c r="B98" s="18"/>
      <c r="C98" s="14"/>
      <c r="D98" s="14"/>
      <c r="E98" s="14"/>
      <c r="F98" s="14"/>
      <c r="G98" s="14"/>
      <c r="H98" s="14"/>
      <c r="I98" s="14" t="s">
        <v>313</v>
      </c>
      <c r="J98" s="14"/>
      <c r="K98" s="14"/>
      <c r="L98" s="14"/>
      <c r="M98" s="14"/>
      <c r="N98" s="14"/>
      <c r="O98" s="14"/>
      <c r="P98" s="14"/>
      <c r="Q98" s="14"/>
      <c r="R98" s="20"/>
    </row>
    <row r="99" spans="2:18" s="13" customFormat="1">
      <c r="B99" s="18"/>
      <c r="C99" s="14"/>
      <c r="D99" s="14"/>
      <c r="E99" s="14"/>
      <c r="F99" s="14"/>
      <c r="G99" s="14"/>
      <c r="H99" s="14"/>
      <c r="I99" s="14" t="s">
        <v>314</v>
      </c>
      <c r="J99" s="14"/>
      <c r="K99" s="14"/>
      <c r="L99" s="14"/>
      <c r="M99" s="14"/>
      <c r="N99" s="14"/>
      <c r="O99" s="14"/>
      <c r="P99" s="14"/>
      <c r="Q99" s="14"/>
      <c r="R99" s="20"/>
    </row>
    <row r="100" spans="2:18" s="13" customFormat="1">
      <c r="B100" s="18"/>
      <c r="C100" s="14"/>
      <c r="D100" s="14"/>
      <c r="E100" s="14"/>
      <c r="F100" s="14"/>
      <c r="G100" s="14"/>
      <c r="H100" s="14"/>
      <c r="I100" s="14" t="s">
        <v>315</v>
      </c>
      <c r="J100" s="14"/>
      <c r="K100" s="14"/>
      <c r="L100" s="14"/>
      <c r="M100" s="14"/>
      <c r="N100" s="14"/>
      <c r="O100" s="14"/>
      <c r="P100" s="14"/>
      <c r="Q100" s="14"/>
      <c r="R100" s="20"/>
    </row>
    <row r="101" spans="2:18" s="13" customFormat="1">
      <c r="B101" s="18"/>
      <c r="C101" s="14"/>
      <c r="D101" s="14"/>
      <c r="E101" s="14"/>
      <c r="F101" s="14"/>
      <c r="G101" s="14"/>
      <c r="H101" s="14"/>
      <c r="I101" s="14" t="s">
        <v>316</v>
      </c>
      <c r="J101" s="14"/>
      <c r="K101" s="14"/>
      <c r="L101" s="14"/>
      <c r="M101" s="14"/>
      <c r="N101" s="14"/>
      <c r="O101" s="14"/>
      <c r="P101" s="14"/>
      <c r="Q101" s="14"/>
      <c r="R101" s="20"/>
    </row>
    <row r="102" spans="2:18" s="13" customFormat="1">
      <c r="B102" s="18"/>
      <c r="C102" s="14"/>
      <c r="D102" s="14"/>
      <c r="E102" s="14"/>
      <c r="F102" s="14"/>
      <c r="G102" s="14"/>
      <c r="H102" s="14"/>
      <c r="I102" s="14" t="s">
        <v>317</v>
      </c>
      <c r="J102" s="14"/>
      <c r="K102" s="14"/>
      <c r="L102" s="14"/>
      <c r="M102" s="14"/>
      <c r="N102" s="14"/>
      <c r="O102" s="14"/>
      <c r="P102" s="14"/>
      <c r="Q102" s="14"/>
      <c r="R102" s="20"/>
    </row>
    <row r="103" spans="2:18" s="13" customFormat="1">
      <c r="B103" s="18"/>
      <c r="C103" s="14"/>
      <c r="D103" s="14"/>
      <c r="E103" s="14"/>
      <c r="F103" s="14"/>
      <c r="G103" s="14"/>
      <c r="H103" s="14"/>
      <c r="I103" s="14" t="s">
        <v>318</v>
      </c>
      <c r="J103" s="14"/>
      <c r="K103" s="14"/>
      <c r="L103" s="14"/>
      <c r="M103" s="14"/>
      <c r="N103" s="14"/>
      <c r="O103" s="14"/>
      <c r="P103" s="14"/>
      <c r="Q103" s="14"/>
      <c r="R103" s="20"/>
    </row>
    <row r="104" spans="2:18" s="13" customFormat="1">
      <c r="B104" s="18"/>
      <c r="C104" s="14"/>
      <c r="D104" s="14"/>
      <c r="E104" s="14"/>
      <c r="F104" s="14"/>
      <c r="G104" s="14"/>
      <c r="H104" s="14"/>
      <c r="I104" s="14" t="s">
        <v>319</v>
      </c>
      <c r="J104" s="14"/>
      <c r="K104" s="14"/>
      <c r="L104" s="14"/>
      <c r="M104" s="14"/>
      <c r="N104" s="14"/>
      <c r="O104" s="14"/>
      <c r="P104" s="14"/>
      <c r="Q104" s="14"/>
      <c r="R104" s="20"/>
    </row>
    <row r="105" spans="2:18" s="13" customFormat="1">
      <c r="B105" s="18"/>
      <c r="C105" s="14"/>
      <c r="D105" s="14"/>
      <c r="E105" s="14"/>
      <c r="F105" s="14"/>
      <c r="G105" s="14"/>
      <c r="H105" s="14"/>
      <c r="I105" s="14" t="s">
        <v>320</v>
      </c>
      <c r="J105" s="14"/>
      <c r="K105" s="14"/>
      <c r="L105" s="14"/>
      <c r="M105" s="14"/>
      <c r="N105" s="14"/>
      <c r="O105" s="14"/>
      <c r="P105" s="14"/>
      <c r="Q105" s="14"/>
      <c r="R105" s="20"/>
    </row>
    <row r="106" spans="2:18" s="13" customFormat="1">
      <c r="B106" s="18"/>
      <c r="C106" s="14"/>
      <c r="D106" s="14"/>
      <c r="E106" s="14"/>
      <c r="F106" s="14"/>
      <c r="G106" s="14"/>
      <c r="H106" s="14"/>
      <c r="I106" s="14" t="s">
        <v>321</v>
      </c>
      <c r="J106" s="14"/>
      <c r="K106" s="14"/>
      <c r="L106" s="14"/>
      <c r="M106" s="14"/>
      <c r="N106" s="14"/>
      <c r="O106" s="14"/>
      <c r="P106" s="14"/>
      <c r="Q106" s="14"/>
      <c r="R106" s="20"/>
    </row>
    <row r="107" spans="2:18" s="13" customFormat="1">
      <c r="B107" s="18"/>
      <c r="C107" s="14"/>
      <c r="D107" s="14"/>
      <c r="E107" s="14"/>
      <c r="F107" s="14"/>
      <c r="G107" s="14"/>
      <c r="H107" s="14"/>
      <c r="I107" s="14" t="s">
        <v>322</v>
      </c>
      <c r="J107" s="14"/>
      <c r="K107" s="14"/>
      <c r="L107" s="14"/>
      <c r="M107" s="14"/>
      <c r="N107" s="14"/>
      <c r="O107" s="14"/>
      <c r="P107" s="14"/>
      <c r="Q107" s="14"/>
      <c r="R107" s="20"/>
    </row>
    <row r="108" spans="2:18" s="13" customFormat="1">
      <c r="B108" s="18"/>
      <c r="C108" s="14"/>
      <c r="D108" s="14"/>
      <c r="E108" s="14"/>
      <c r="F108" s="14"/>
      <c r="G108" s="14"/>
      <c r="H108" s="14"/>
      <c r="I108" s="14" t="s">
        <v>323</v>
      </c>
      <c r="J108" s="14"/>
      <c r="K108" s="14"/>
      <c r="L108" s="14"/>
      <c r="M108" s="14"/>
      <c r="N108" s="14"/>
      <c r="O108" s="14"/>
      <c r="P108" s="14"/>
      <c r="Q108" s="14"/>
      <c r="R108" s="20"/>
    </row>
    <row r="109" spans="2:18" s="13" customFormat="1">
      <c r="B109" s="18"/>
      <c r="C109" s="14"/>
      <c r="D109" s="14"/>
      <c r="E109" s="14"/>
      <c r="F109" s="14"/>
      <c r="G109" s="14"/>
      <c r="H109" s="14"/>
      <c r="I109" s="14" t="s">
        <v>324</v>
      </c>
      <c r="J109" s="14"/>
      <c r="K109" s="14"/>
      <c r="L109" s="14"/>
      <c r="M109" s="14"/>
      <c r="N109" s="14"/>
      <c r="O109" s="14"/>
      <c r="P109" s="14"/>
      <c r="Q109" s="14"/>
      <c r="R109" s="20"/>
    </row>
    <row r="110" spans="2:18" s="13" customFormat="1">
      <c r="B110" s="18"/>
      <c r="C110" s="14"/>
      <c r="D110" s="14"/>
      <c r="E110" s="14"/>
      <c r="F110" s="14"/>
      <c r="G110" s="14"/>
      <c r="H110" s="14"/>
      <c r="I110" s="14" t="s">
        <v>325</v>
      </c>
      <c r="J110" s="14"/>
      <c r="K110" s="14"/>
      <c r="L110" s="14"/>
      <c r="M110" s="14"/>
      <c r="N110" s="14"/>
      <c r="O110" s="14"/>
      <c r="P110" s="14"/>
      <c r="Q110" s="14"/>
      <c r="R110" s="20"/>
    </row>
    <row r="111" spans="2:18" s="13" customFormat="1">
      <c r="B111" s="18"/>
      <c r="C111" s="14"/>
      <c r="D111" s="14"/>
      <c r="E111" s="14"/>
      <c r="F111" s="14"/>
      <c r="G111" s="14"/>
      <c r="H111" s="14"/>
      <c r="I111" s="14" t="s">
        <v>326</v>
      </c>
      <c r="J111" s="14"/>
      <c r="K111" s="14"/>
      <c r="L111" s="14"/>
      <c r="M111" s="14"/>
      <c r="N111" s="14"/>
      <c r="O111" s="14"/>
      <c r="P111" s="14"/>
      <c r="Q111" s="14"/>
      <c r="R111" s="20"/>
    </row>
    <row r="112" spans="2:18" s="13" customFormat="1">
      <c r="B112" s="18"/>
      <c r="C112" s="14"/>
      <c r="D112" s="14"/>
      <c r="E112" s="14"/>
      <c r="F112" s="14"/>
      <c r="G112" s="14"/>
      <c r="H112" s="14"/>
      <c r="I112" s="14" t="s">
        <v>327</v>
      </c>
      <c r="J112" s="14"/>
      <c r="K112" s="14"/>
      <c r="L112" s="14"/>
      <c r="M112" s="14"/>
      <c r="N112" s="14"/>
      <c r="O112" s="14"/>
      <c r="P112" s="14"/>
      <c r="Q112" s="14"/>
      <c r="R112" s="20"/>
    </row>
    <row r="113" spans="2:18" s="13" customFormat="1">
      <c r="B113" s="18"/>
      <c r="C113" s="14"/>
      <c r="D113" s="14"/>
      <c r="E113" s="14"/>
      <c r="F113" s="14"/>
      <c r="G113" s="14"/>
      <c r="H113" s="14"/>
      <c r="I113" s="14" t="s">
        <v>328</v>
      </c>
      <c r="J113" s="14"/>
      <c r="K113" s="14"/>
      <c r="L113" s="14"/>
      <c r="M113" s="14"/>
      <c r="N113" s="14"/>
      <c r="O113" s="14"/>
      <c r="P113" s="14"/>
      <c r="Q113" s="14"/>
      <c r="R113" s="20"/>
    </row>
    <row r="114" spans="2:18" s="13" customFormat="1">
      <c r="B114" s="18"/>
      <c r="C114" s="14"/>
      <c r="D114" s="14"/>
      <c r="E114" s="14"/>
      <c r="F114" s="14"/>
      <c r="G114" s="14"/>
      <c r="H114" s="14"/>
      <c r="I114" s="14" t="s">
        <v>329</v>
      </c>
      <c r="J114" s="14"/>
      <c r="K114" s="14"/>
      <c r="L114" s="14"/>
      <c r="M114" s="14"/>
      <c r="N114" s="14"/>
      <c r="O114" s="14"/>
      <c r="P114" s="14"/>
      <c r="Q114" s="14"/>
      <c r="R114" s="20"/>
    </row>
    <row r="115" spans="2:18" s="13" customFormat="1">
      <c r="B115" s="18"/>
      <c r="C115" s="14"/>
      <c r="D115" s="14"/>
      <c r="E115" s="14"/>
      <c r="F115" s="14"/>
      <c r="G115" s="14"/>
      <c r="H115" s="14"/>
      <c r="I115" s="14" t="s">
        <v>330</v>
      </c>
      <c r="J115" s="14"/>
      <c r="K115" s="14"/>
      <c r="L115" s="14"/>
      <c r="M115" s="14"/>
      <c r="N115" s="14"/>
      <c r="O115" s="14"/>
      <c r="P115" s="14"/>
      <c r="Q115" s="14"/>
      <c r="R115" s="20"/>
    </row>
    <row r="116" spans="2:18" s="13" customFormat="1">
      <c r="B116" s="18"/>
      <c r="C116" s="14"/>
      <c r="D116" s="14"/>
      <c r="E116" s="14"/>
      <c r="F116" s="14"/>
      <c r="G116" s="14"/>
      <c r="H116" s="14"/>
      <c r="I116" s="14" t="s">
        <v>331</v>
      </c>
      <c r="J116" s="14"/>
      <c r="K116" s="14"/>
      <c r="L116" s="14"/>
      <c r="M116" s="14"/>
      <c r="N116" s="14"/>
      <c r="O116" s="14"/>
      <c r="P116" s="14"/>
      <c r="Q116" s="14"/>
      <c r="R116" s="20"/>
    </row>
    <row r="117" spans="2:18" s="13" customFormat="1">
      <c r="B117" s="18"/>
      <c r="C117" s="14"/>
      <c r="D117" s="14"/>
      <c r="E117" s="14"/>
      <c r="F117" s="14"/>
      <c r="G117" s="14"/>
      <c r="H117" s="14"/>
      <c r="I117" s="14" t="s">
        <v>332</v>
      </c>
      <c r="J117" s="14"/>
      <c r="K117" s="14"/>
      <c r="L117" s="14"/>
      <c r="M117" s="14"/>
      <c r="N117" s="14"/>
      <c r="O117" s="14"/>
      <c r="P117" s="14"/>
      <c r="Q117" s="14"/>
      <c r="R117" s="20"/>
    </row>
    <row r="118" spans="2:18" s="13" customFormat="1">
      <c r="B118" s="18"/>
      <c r="C118" s="14"/>
      <c r="D118" s="14"/>
      <c r="E118" s="14"/>
      <c r="F118" s="14"/>
      <c r="G118" s="14"/>
      <c r="H118" s="14"/>
      <c r="I118" s="14" t="s">
        <v>333</v>
      </c>
      <c r="J118" s="14"/>
      <c r="K118" s="14"/>
      <c r="L118" s="14"/>
      <c r="M118" s="14"/>
      <c r="N118" s="14"/>
      <c r="O118" s="14"/>
      <c r="P118" s="14"/>
      <c r="Q118" s="14"/>
      <c r="R118" s="20"/>
    </row>
    <row r="119" spans="2:18" s="13" customFormat="1">
      <c r="B119" s="18"/>
      <c r="C119" s="14"/>
      <c r="D119" s="14"/>
      <c r="E119" s="14"/>
      <c r="F119" s="14"/>
      <c r="G119" s="14"/>
      <c r="H119" s="14"/>
      <c r="I119" s="14" t="s">
        <v>334</v>
      </c>
      <c r="J119" s="14"/>
      <c r="K119" s="14"/>
      <c r="L119" s="14"/>
      <c r="M119" s="14"/>
      <c r="N119" s="14"/>
      <c r="O119" s="14"/>
      <c r="P119" s="14"/>
      <c r="Q119" s="14"/>
      <c r="R119" s="20"/>
    </row>
    <row r="120" spans="2:18" s="13" customFormat="1">
      <c r="B120" s="18"/>
      <c r="C120" s="14"/>
      <c r="D120" s="14"/>
      <c r="E120" s="14"/>
      <c r="F120" s="14"/>
      <c r="G120" s="14"/>
      <c r="H120" s="14"/>
      <c r="I120" s="14" t="s">
        <v>335</v>
      </c>
      <c r="J120" s="14"/>
      <c r="K120" s="14"/>
      <c r="L120" s="14"/>
      <c r="M120" s="14"/>
      <c r="N120" s="14"/>
      <c r="O120" s="14"/>
      <c r="P120" s="14"/>
      <c r="Q120" s="14"/>
      <c r="R120" s="20"/>
    </row>
    <row r="121" spans="2:18" s="13" customFormat="1">
      <c r="B121" s="18"/>
      <c r="C121" s="14"/>
      <c r="D121" s="14"/>
      <c r="E121" s="14"/>
      <c r="F121" s="14"/>
      <c r="G121" s="14"/>
      <c r="H121" s="14"/>
      <c r="I121" s="14" t="s">
        <v>336</v>
      </c>
      <c r="J121" s="14"/>
      <c r="K121" s="14"/>
      <c r="L121" s="14"/>
      <c r="M121" s="14"/>
      <c r="N121" s="14"/>
      <c r="O121" s="14"/>
      <c r="P121" s="14"/>
      <c r="Q121" s="14"/>
      <c r="R121" s="20"/>
    </row>
    <row r="122" spans="2:18" s="13" customFormat="1">
      <c r="B122" s="18"/>
      <c r="C122" s="14"/>
      <c r="D122" s="14"/>
      <c r="E122" s="14"/>
      <c r="F122" s="14"/>
      <c r="G122" s="14"/>
      <c r="H122" s="14"/>
      <c r="I122" s="14" t="s">
        <v>337</v>
      </c>
      <c r="J122" s="14"/>
      <c r="K122" s="14"/>
      <c r="L122" s="14"/>
      <c r="M122" s="14"/>
      <c r="N122" s="14"/>
      <c r="O122" s="14"/>
      <c r="P122" s="14"/>
      <c r="Q122" s="14"/>
      <c r="R122" s="20"/>
    </row>
    <row r="123" spans="2:18" s="13" customFormat="1">
      <c r="B123" s="18"/>
      <c r="C123" s="14"/>
      <c r="D123" s="14"/>
      <c r="E123" s="14"/>
      <c r="F123" s="14"/>
      <c r="G123" s="14"/>
      <c r="H123" s="14"/>
      <c r="I123" s="14" t="s">
        <v>338</v>
      </c>
      <c r="J123" s="14"/>
      <c r="K123" s="14"/>
      <c r="L123" s="14"/>
      <c r="M123" s="14"/>
      <c r="N123" s="14"/>
      <c r="O123" s="14"/>
      <c r="P123" s="14"/>
      <c r="Q123" s="14"/>
      <c r="R123" s="20"/>
    </row>
    <row r="124" spans="2:18" s="13" customFormat="1">
      <c r="B124" s="18"/>
      <c r="C124" s="14"/>
      <c r="D124" s="14"/>
      <c r="E124" s="14"/>
      <c r="F124" s="14"/>
      <c r="G124" s="14"/>
      <c r="H124" s="14"/>
      <c r="I124" s="14" t="s">
        <v>339</v>
      </c>
      <c r="J124" s="14"/>
      <c r="K124" s="14"/>
      <c r="L124" s="14"/>
      <c r="M124" s="14"/>
      <c r="N124" s="14"/>
      <c r="O124" s="14"/>
      <c r="P124" s="14"/>
      <c r="Q124" s="14"/>
      <c r="R124" s="20"/>
    </row>
    <row r="125" spans="2:18" s="13" customFormat="1">
      <c r="B125" s="18"/>
      <c r="C125" s="14"/>
      <c r="D125" s="14"/>
      <c r="E125" s="14"/>
      <c r="F125" s="14"/>
      <c r="G125" s="14"/>
      <c r="H125" s="14"/>
      <c r="I125" s="14" t="s">
        <v>340</v>
      </c>
      <c r="J125" s="14"/>
      <c r="K125" s="14"/>
      <c r="L125" s="14"/>
      <c r="M125" s="14"/>
      <c r="N125" s="14"/>
      <c r="O125" s="14"/>
      <c r="P125" s="14"/>
      <c r="Q125" s="14"/>
      <c r="R125" s="20"/>
    </row>
    <row r="126" spans="2:18" s="13" customFormat="1">
      <c r="B126" s="18"/>
      <c r="C126" s="14"/>
      <c r="D126" s="14"/>
      <c r="E126" s="14"/>
      <c r="F126" s="14"/>
      <c r="G126" s="14"/>
      <c r="H126" s="14"/>
      <c r="I126" s="14" t="s">
        <v>341</v>
      </c>
      <c r="J126" s="14"/>
      <c r="K126" s="14"/>
      <c r="L126" s="14"/>
      <c r="M126" s="14"/>
      <c r="N126" s="14"/>
      <c r="O126" s="14"/>
      <c r="P126" s="14"/>
      <c r="Q126" s="14"/>
      <c r="R126" s="20"/>
    </row>
    <row r="127" spans="2:18" s="13" customFormat="1">
      <c r="B127" s="18"/>
      <c r="C127" s="14"/>
      <c r="D127" s="14"/>
      <c r="E127" s="14"/>
      <c r="F127" s="14"/>
      <c r="G127" s="14"/>
      <c r="H127" s="14"/>
      <c r="I127" s="14" t="s">
        <v>342</v>
      </c>
      <c r="J127" s="14"/>
      <c r="K127" s="14"/>
      <c r="L127" s="14"/>
      <c r="M127" s="14"/>
      <c r="N127" s="14"/>
      <c r="O127" s="14"/>
      <c r="P127" s="14"/>
      <c r="Q127" s="14"/>
      <c r="R127" s="20"/>
    </row>
    <row r="128" spans="2:18" s="13" customFormat="1">
      <c r="B128" s="18"/>
      <c r="C128" s="14"/>
      <c r="D128" s="14"/>
      <c r="E128" s="14"/>
      <c r="F128" s="14"/>
      <c r="G128" s="14"/>
      <c r="H128" s="14"/>
      <c r="I128" s="14" t="s">
        <v>343</v>
      </c>
      <c r="J128" s="14"/>
      <c r="K128" s="14"/>
      <c r="L128" s="14"/>
      <c r="M128" s="14"/>
      <c r="N128" s="14"/>
      <c r="O128" s="14"/>
      <c r="P128" s="14"/>
      <c r="Q128" s="14"/>
      <c r="R128" s="20"/>
    </row>
    <row r="129" spans="2:18" s="13" customFormat="1">
      <c r="B129" s="18"/>
      <c r="C129" s="14"/>
      <c r="D129" s="14"/>
      <c r="E129" s="14"/>
      <c r="F129" s="14"/>
      <c r="G129" s="14"/>
      <c r="H129" s="14"/>
      <c r="I129" s="14" t="s">
        <v>344</v>
      </c>
      <c r="J129" s="14"/>
      <c r="K129" s="14"/>
      <c r="L129" s="14"/>
      <c r="M129" s="14"/>
      <c r="N129" s="14"/>
      <c r="O129" s="14"/>
      <c r="P129" s="14"/>
      <c r="Q129" s="14"/>
      <c r="R129" s="20"/>
    </row>
    <row r="130" spans="2:18" s="13" customFormat="1">
      <c r="B130" s="18"/>
      <c r="C130" s="14"/>
      <c r="D130" s="14"/>
      <c r="E130" s="14"/>
      <c r="F130" s="14"/>
      <c r="G130" s="14"/>
      <c r="H130" s="14"/>
      <c r="I130" s="14" t="s">
        <v>345</v>
      </c>
      <c r="J130" s="14"/>
      <c r="K130" s="14"/>
      <c r="L130" s="14"/>
      <c r="M130" s="14"/>
      <c r="N130" s="14"/>
      <c r="O130" s="14"/>
      <c r="P130" s="14"/>
      <c r="Q130" s="14"/>
      <c r="R130" s="20"/>
    </row>
    <row r="131" spans="2:18" s="13" customFormat="1">
      <c r="B131" s="18"/>
      <c r="C131" s="14"/>
      <c r="D131" s="14"/>
      <c r="E131" s="14"/>
      <c r="F131" s="14"/>
      <c r="G131" s="14"/>
      <c r="H131" s="14"/>
      <c r="I131" s="14" t="s">
        <v>346</v>
      </c>
      <c r="J131" s="14"/>
      <c r="K131" s="14"/>
      <c r="L131" s="14"/>
      <c r="M131" s="14"/>
      <c r="N131" s="14"/>
      <c r="O131" s="14"/>
      <c r="P131" s="14"/>
      <c r="Q131" s="14"/>
      <c r="R131" s="20"/>
    </row>
    <row r="132" spans="2:18" s="13" customFormat="1">
      <c r="B132" s="18"/>
      <c r="C132" s="14"/>
      <c r="D132" s="14"/>
      <c r="E132" s="14"/>
      <c r="F132" s="14"/>
      <c r="G132" s="14"/>
      <c r="H132" s="14"/>
      <c r="I132" s="14" t="s">
        <v>347</v>
      </c>
      <c r="J132" s="14"/>
      <c r="K132" s="14"/>
      <c r="L132" s="14"/>
      <c r="M132" s="14"/>
      <c r="N132" s="14"/>
      <c r="O132" s="14"/>
      <c r="P132" s="14"/>
      <c r="Q132" s="14"/>
      <c r="R132" s="20"/>
    </row>
    <row r="133" spans="2:18" s="13" customFormat="1">
      <c r="B133" s="18"/>
      <c r="C133" s="14"/>
      <c r="D133" s="14"/>
      <c r="E133" s="14"/>
      <c r="F133" s="14"/>
      <c r="G133" s="14"/>
      <c r="H133" s="14"/>
      <c r="I133" s="14" t="s">
        <v>348</v>
      </c>
      <c r="J133" s="14"/>
      <c r="K133" s="14"/>
      <c r="L133" s="14"/>
      <c r="M133" s="14"/>
      <c r="N133" s="14"/>
      <c r="O133" s="14"/>
      <c r="P133" s="14"/>
      <c r="Q133" s="14"/>
      <c r="R133" s="20"/>
    </row>
    <row r="134" spans="2:18" s="13" customFormat="1">
      <c r="B134" s="18"/>
      <c r="C134" s="14"/>
      <c r="D134" s="14"/>
      <c r="E134" s="14"/>
      <c r="F134" s="14"/>
      <c r="G134" s="14"/>
      <c r="H134" s="14"/>
      <c r="I134" s="14" t="s">
        <v>349</v>
      </c>
      <c r="J134" s="14"/>
      <c r="K134" s="14"/>
      <c r="L134" s="14"/>
      <c r="M134" s="14"/>
      <c r="N134" s="14"/>
      <c r="O134" s="14"/>
      <c r="P134" s="14"/>
      <c r="Q134" s="14"/>
      <c r="R134" s="20"/>
    </row>
    <row r="135" spans="2:18" s="13" customFormat="1">
      <c r="B135" s="18"/>
      <c r="C135" s="14"/>
      <c r="D135" s="14"/>
      <c r="E135" s="14"/>
      <c r="F135" s="14"/>
      <c r="G135" s="14"/>
      <c r="H135" s="14"/>
      <c r="I135" s="14" t="s">
        <v>350</v>
      </c>
      <c r="J135" s="14"/>
      <c r="K135" s="14"/>
      <c r="L135" s="14"/>
      <c r="M135" s="14"/>
      <c r="N135" s="14"/>
      <c r="O135" s="14"/>
      <c r="P135" s="14"/>
      <c r="Q135" s="14"/>
      <c r="R135" s="20"/>
    </row>
    <row r="136" spans="2:18" s="13" customFormat="1">
      <c r="B136" s="18"/>
      <c r="C136" s="14"/>
      <c r="D136" s="14"/>
      <c r="E136" s="14"/>
      <c r="F136" s="14"/>
      <c r="G136" s="14"/>
      <c r="H136" s="14"/>
      <c r="I136" s="14" t="s">
        <v>351</v>
      </c>
      <c r="J136" s="14"/>
      <c r="K136" s="14"/>
      <c r="L136" s="14"/>
      <c r="M136" s="14"/>
      <c r="N136" s="14"/>
      <c r="O136" s="14"/>
      <c r="P136" s="14"/>
      <c r="Q136" s="14"/>
      <c r="R136" s="20"/>
    </row>
    <row r="137" spans="2:18" s="13" customFormat="1">
      <c r="B137" s="18"/>
      <c r="C137" s="14"/>
      <c r="D137" s="14"/>
      <c r="E137" s="14"/>
      <c r="F137" s="14"/>
      <c r="G137" s="14"/>
      <c r="H137" s="14"/>
      <c r="I137" s="14" t="s">
        <v>352</v>
      </c>
      <c r="J137" s="14"/>
      <c r="K137" s="14"/>
      <c r="L137" s="14"/>
      <c r="M137" s="14"/>
      <c r="N137" s="14"/>
      <c r="O137" s="14"/>
      <c r="P137" s="14"/>
      <c r="Q137" s="14"/>
      <c r="R137" s="20"/>
    </row>
    <row r="138" spans="2:18" s="13" customFormat="1">
      <c r="B138" s="18"/>
      <c r="C138" s="14"/>
      <c r="D138" s="14"/>
      <c r="E138" s="14"/>
      <c r="F138" s="14"/>
      <c r="G138" s="14"/>
      <c r="H138" s="14"/>
      <c r="I138" s="14" t="s">
        <v>353</v>
      </c>
      <c r="J138" s="14"/>
      <c r="K138" s="14"/>
      <c r="L138" s="14"/>
      <c r="M138" s="14"/>
      <c r="N138" s="14"/>
      <c r="O138" s="14"/>
      <c r="P138" s="14"/>
      <c r="Q138" s="14"/>
      <c r="R138" s="20"/>
    </row>
    <row r="139" spans="2:18" s="13" customFormat="1">
      <c r="B139" s="18"/>
      <c r="C139" s="14"/>
      <c r="D139" s="14"/>
      <c r="E139" s="14"/>
      <c r="F139" s="14"/>
      <c r="G139" s="14"/>
      <c r="H139" s="14"/>
      <c r="I139" s="14" t="s">
        <v>354</v>
      </c>
      <c r="J139" s="14"/>
      <c r="K139" s="14"/>
      <c r="L139" s="14"/>
      <c r="M139" s="14"/>
      <c r="N139" s="14"/>
      <c r="O139" s="14"/>
      <c r="P139" s="14"/>
      <c r="Q139" s="14"/>
      <c r="R139" s="20"/>
    </row>
    <row r="140" spans="2:18" s="13" customFormat="1">
      <c r="B140" s="18"/>
      <c r="C140" s="14"/>
      <c r="D140" s="14"/>
      <c r="E140" s="14"/>
      <c r="F140" s="14"/>
      <c r="G140" s="14"/>
      <c r="H140" s="14"/>
      <c r="I140" s="14" t="s">
        <v>355</v>
      </c>
      <c r="J140" s="14"/>
      <c r="K140" s="14"/>
      <c r="L140" s="14"/>
      <c r="M140" s="14"/>
      <c r="N140" s="14"/>
      <c r="O140" s="14"/>
      <c r="P140" s="14"/>
      <c r="Q140" s="14"/>
      <c r="R140" s="20"/>
    </row>
    <row r="141" spans="2:18" s="13" customFormat="1">
      <c r="B141" s="18"/>
      <c r="C141" s="14"/>
      <c r="D141" s="14"/>
      <c r="E141" s="14"/>
      <c r="F141" s="14"/>
      <c r="G141" s="14"/>
      <c r="H141" s="14"/>
      <c r="I141" s="14" t="s">
        <v>356</v>
      </c>
      <c r="J141" s="14"/>
      <c r="K141" s="14"/>
      <c r="L141" s="14"/>
      <c r="M141" s="14"/>
      <c r="N141" s="14"/>
      <c r="O141" s="14"/>
      <c r="P141" s="14"/>
      <c r="Q141" s="14"/>
      <c r="R141" s="20"/>
    </row>
    <row r="142" spans="2:18" s="13" customFormat="1">
      <c r="B142" s="18"/>
      <c r="C142" s="14"/>
      <c r="D142" s="14"/>
      <c r="E142" s="14"/>
      <c r="F142" s="14"/>
      <c r="G142" s="14"/>
      <c r="H142" s="14"/>
      <c r="I142" s="14" t="s">
        <v>357</v>
      </c>
      <c r="J142" s="14"/>
      <c r="K142" s="14"/>
      <c r="L142" s="14"/>
      <c r="M142" s="14"/>
      <c r="N142" s="14"/>
      <c r="O142" s="14"/>
      <c r="P142" s="14"/>
      <c r="Q142" s="14"/>
      <c r="R142" s="20"/>
    </row>
    <row r="143" spans="2:18" s="13" customFormat="1">
      <c r="B143" s="18"/>
      <c r="C143" s="14"/>
      <c r="D143" s="14"/>
      <c r="E143" s="14"/>
      <c r="F143" s="14"/>
      <c r="G143" s="14"/>
      <c r="H143" s="14"/>
      <c r="I143" s="14" t="s">
        <v>358</v>
      </c>
      <c r="J143" s="14"/>
      <c r="K143" s="14"/>
      <c r="L143" s="14"/>
      <c r="M143" s="14"/>
      <c r="N143" s="14"/>
      <c r="O143" s="14"/>
      <c r="P143" s="14"/>
      <c r="Q143" s="14"/>
      <c r="R143" s="20"/>
    </row>
    <row r="144" spans="2:18" s="13" customFormat="1">
      <c r="B144" s="18"/>
      <c r="C144" s="14"/>
      <c r="D144" s="14"/>
      <c r="E144" s="14"/>
      <c r="F144" s="14"/>
      <c r="G144" s="14"/>
      <c r="H144" s="14"/>
      <c r="I144" s="14" t="s">
        <v>359</v>
      </c>
      <c r="J144" s="14"/>
      <c r="K144" s="14"/>
      <c r="L144" s="14"/>
      <c r="M144" s="14"/>
      <c r="N144" s="14"/>
      <c r="O144" s="14"/>
      <c r="P144" s="14"/>
      <c r="Q144" s="14"/>
      <c r="R144" s="20"/>
    </row>
    <row r="145" spans="2:18" s="13" customFormat="1">
      <c r="B145" s="18"/>
      <c r="C145" s="14"/>
      <c r="D145" s="14"/>
      <c r="E145" s="14"/>
      <c r="F145" s="14"/>
      <c r="G145" s="14"/>
      <c r="H145" s="14"/>
      <c r="I145" s="14" t="s">
        <v>360</v>
      </c>
      <c r="J145" s="14"/>
      <c r="K145" s="14"/>
      <c r="L145" s="14"/>
      <c r="M145" s="14"/>
      <c r="N145" s="14"/>
      <c r="O145" s="14"/>
      <c r="P145" s="14"/>
      <c r="Q145" s="14"/>
      <c r="R145" s="20"/>
    </row>
    <row r="146" spans="2:18" s="13" customFormat="1">
      <c r="B146" s="18"/>
      <c r="C146" s="14"/>
      <c r="D146" s="14"/>
      <c r="E146" s="14"/>
      <c r="F146" s="14"/>
      <c r="G146" s="14"/>
      <c r="H146" s="14"/>
      <c r="I146" s="14" t="s">
        <v>361</v>
      </c>
      <c r="J146" s="14"/>
      <c r="K146" s="14"/>
      <c r="L146" s="14"/>
      <c r="M146" s="14"/>
      <c r="N146" s="14"/>
      <c r="O146" s="14"/>
      <c r="P146" s="14"/>
      <c r="Q146" s="14"/>
      <c r="R146" s="20"/>
    </row>
    <row r="147" spans="2:18" s="13" customFormat="1">
      <c r="B147" s="18"/>
      <c r="C147" s="14"/>
      <c r="D147" s="14"/>
      <c r="E147" s="14"/>
      <c r="F147" s="14"/>
      <c r="G147" s="14"/>
      <c r="H147" s="14"/>
      <c r="I147" s="14" t="s">
        <v>362</v>
      </c>
      <c r="J147" s="14"/>
      <c r="K147" s="14"/>
      <c r="L147" s="14"/>
      <c r="M147" s="14"/>
      <c r="N147" s="14"/>
      <c r="O147" s="14"/>
      <c r="P147" s="14"/>
      <c r="Q147" s="14"/>
      <c r="R147" s="20"/>
    </row>
    <row r="148" spans="2:18" s="13" customFormat="1">
      <c r="B148" s="18"/>
      <c r="C148" s="14"/>
      <c r="D148" s="14"/>
      <c r="E148" s="14"/>
      <c r="F148" s="14"/>
      <c r="G148" s="14"/>
      <c r="H148" s="14"/>
      <c r="I148" s="14" t="s">
        <v>363</v>
      </c>
      <c r="J148" s="14"/>
      <c r="K148" s="14"/>
      <c r="L148" s="14"/>
      <c r="M148" s="14"/>
      <c r="N148" s="14"/>
      <c r="O148" s="14"/>
      <c r="P148" s="14"/>
      <c r="Q148" s="14"/>
      <c r="R148" s="20"/>
    </row>
    <row r="149" spans="2:18" s="13" customFormat="1">
      <c r="B149" s="18"/>
      <c r="C149" s="14"/>
      <c r="D149" s="14"/>
      <c r="E149" s="14"/>
      <c r="F149" s="14"/>
      <c r="G149" s="14"/>
      <c r="H149" s="14"/>
      <c r="I149" s="14" t="s">
        <v>364</v>
      </c>
      <c r="J149" s="14"/>
      <c r="K149" s="14"/>
      <c r="L149" s="14"/>
      <c r="M149" s="14"/>
      <c r="N149" s="14"/>
      <c r="O149" s="14"/>
      <c r="P149" s="14"/>
      <c r="Q149" s="14"/>
      <c r="R149" s="20"/>
    </row>
    <row r="150" spans="2:18" s="13" customFormat="1">
      <c r="B150" s="18"/>
      <c r="C150" s="14"/>
      <c r="D150" s="14"/>
      <c r="E150" s="14"/>
      <c r="F150" s="14"/>
      <c r="G150" s="14"/>
      <c r="H150" s="14"/>
      <c r="I150" s="14" t="s">
        <v>365</v>
      </c>
      <c r="J150" s="14"/>
      <c r="K150" s="14"/>
      <c r="L150" s="14"/>
      <c r="M150" s="14"/>
      <c r="N150" s="14"/>
      <c r="O150" s="14"/>
      <c r="P150" s="14"/>
      <c r="Q150" s="14"/>
      <c r="R150" s="20"/>
    </row>
    <row r="151" spans="2:18" s="13" customFormat="1">
      <c r="B151" s="18"/>
      <c r="C151" s="14"/>
      <c r="D151" s="14"/>
      <c r="E151" s="14"/>
      <c r="F151" s="14"/>
      <c r="G151" s="14"/>
      <c r="H151" s="14"/>
      <c r="I151" s="14" t="s">
        <v>366</v>
      </c>
      <c r="J151" s="14"/>
      <c r="K151" s="14"/>
      <c r="L151" s="14"/>
      <c r="M151" s="14"/>
      <c r="N151" s="14"/>
      <c r="O151" s="14"/>
      <c r="P151" s="14"/>
      <c r="Q151" s="14"/>
      <c r="R151" s="20"/>
    </row>
    <row r="152" spans="2:18" s="13" customFormat="1">
      <c r="B152" s="18"/>
      <c r="C152" s="14"/>
      <c r="D152" s="14"/>
      <c r="E152" s="14"/>
      <c r="F152" s="14"/>
      <c r="G152" s="14"/>
      <c r="H152" s="14"/>
      <c r="I152" s="14" t="s">
        <v>367</v>
      </c>
      <c r="J152" s="14"/>
      <c r="K152" s="14"/>
      <c r="L152" s="14"/>
      <c r="M152" s="14"/>
      <c r="N152" s="14"/>
      <c r="O152" s="14"/>
      <c r="P152" s="14"/>
      <c r="Q152" s="14"/>
      <c r="R152" s="20"/>
    </row>
    <row r="153" spans="2:18" s="13" customFormat="1">
      <c r="B153" s="18"/>
      <c r="C153" s="14"/>
      <c r="D153" s="14"/>
      <c r="E153" s="14"/>
      <c r="F153" s="14"/>
      <c r="G153" s="14"/>
      <c r="H153" s="14"/>
      <c r="I153" s="14" t="s">
        <v>368</v>
      </c>
      <c r="J153" s="14"/>
      <c r="K153" s="14"/>
      <c r="L153" s="14"/>
      <c r="M153" s="14"/>
      <c r="N153" s="14"/>
      <c r="O153" s="14"/>
      <c r="P153" s="14"/>
      <c r="Q153" s="14"/>
      <c r="R153" s="20"/>
    </row>
    <row r="154" spans="2:18" s="13" customFormat="1">
      <c r="B154" s="18"/>
      <c r="C154" s="14"/>
      <c r="D154" s="14"/>
      <c r="E154" s="14"/>
      <c r="F154" s="14"/>
      <c r="G154" s="14"/>
      <c r="H154" s="14"/>
      <c r="I154" s="14" t="s">
        <v>369</v>
      </c>
      <c r="J154" s="14"/>
      <c r="K154" s="14"/>
      <c r="L154" s="14"/>
      <c r="M154" s="14"/>
      <c r="N154" s="14"/>
      <c r="O154" s="14"/>
      <c r="P154" s="14"/>
      <c r="Q154" s="14"/>
      <c r="R154" s="20"/>
    </row>
    <row r="155" spans="2:18" s="13" customFormat="1">
      <c r="B155" s="18"/>
      <c r="C155" s="14"/>
      <c r="D155" s="14"/>
      <c r="E155" s="14"/>
      <c r="F155" s="14"/>
      <c r="G155" s="14"/>
      <c r="H155" s="14"/>
      <c r="I155" s="14" t="s">
        <v>370</v>
      </c>
      <c r="J155" s="14"/>
      <c r="K155" s="14"/>
      <c r="L155" s="14"/>
      <c r="M155" s="14"/>
      <c r="N155" s="14"/>
      <c r="O155" s="14"/>
      <c r="P155" s="14"/>
      <c r="Q155" s="14"/>
      <c r="R155" s="20"/>
    </row>
    <row r="156" spans="2:18" s="13" customFormat="1">
      <c r="B156" s="18"/>
      <c r="C156" s="14"/>
      <c r="D156" s="14"/>
      <c r="E156" s="14"/>
      <c r="F156" s="14"/>
      <c r="G156" s="14"/>
      <c r="H156" s="14"/>
      <c r="I156" s="14" t="s">
        <v>371</v>
      </c>
      <c r="J156" s="14"/>
      <c r="K156" s="14"/>
      <c r="L156" s="14"/>
      <c r="M156" s="14"/>
      <c r="N156" s="14"/>
      <c r="O156" s="14"/>
      <c r="P156" s="14"/>
      <c r="Q156" s="14"/>
      <c r="R156" s="20"/>
    </row>
    <row r="157" spans="2:18" s="13" customFormat="1">
      <c r="B157" s="18"/>
      <c r="C157" s="14"/>
      <c r="D157" s="14"/>
      <c r="E157" s="14"/>
      <c r="F157" s="14"/>
      <c r="G157" s="14"/>
      <c r="H157" s="14"/>
      <c r="I157" s="14" t="s">
        <v>372</v>
      </c>
      <c r="J157" s="14"/>
      <c r="K157" s="14"/>
      <c r="L157" s="14"/>
      <c r="M157" s="14"/>
      <c r="N157" s="14"/>
      <c r="O157" s="14"/>
      <c r="P157" s="14"/>
      <c r="Q157" s="14"/>
      <c r="R157" s="20"/>
    </row>
    <row r="158" spans="2:18" s="13" customFormat="1">
      <c r="B158" s="18"/>
      <c r="C158" s="14"/>
      <c r="D158" s="14"/>
      <c r="E158" s="14"/>
      <c r="F158" s="14"/>
      <c r="G158" s="14"/>
      <c r="H158" s="14"/>
      <c r="I158" s="14" t="s">
        <v>373</v>
      </c>
      <c r="J158" s="14"/>
      <c r="K158" s="14"/>
      <c r="L158" s="14"/>
      <c r="M158" s="14"/>
      <c r="N158" s="14"/>
      <c r="O158" s="14"/>
      <c r="P158" s="14"/>
      <c r="Q158" s="14"/>
      <c r="R158" s="20"/>
    </row>
    <row r="159" spans="2:18" s="13" customFormat="1">
      <c r="B159" s="18"/>
      <c r="C159" s="14"/>
      <c r="D159" s="14"/>
      <c r="E159" s="14"/>
      <c r="F159" s="14"/>
      <c r="G159" s="14"/>
      <c r="H159" s="14"/>
      <c r="I159" s="14" t="s">
        <v>374</v>
      </c>
      <c r="J159" s="14"/>
      <c r="K159" s="14"/>
      <c r="L159" s="14"/>
      <c r="M159" s="14"/>
      <c r="N159" s="14"/>
      <c r="O159" s="14"/>
      <c r="P159" s="14"/>
      <c r="Q159" s="14"/>
      <c r="R159" s="20"/>
    </row>
    <row r="160" spans="2:18" s="13" customFormat="1">
      <c r="B160" s="18"/>
      <c r="C160" s="14"/>
      <c r="D160" s="14"/>
      <c r="E160" s="14"/>
      <c r="F160" s="14"/>
      <c r="G160" s="14"/>
      <c r="H160" s="14"/>
      <c r="I160" s="14" t="s">
        <v>375</v>
      </c>
      <c r="J160" s="14"/>
      <c r="K160" s="14"/>
      <c r="L160" s="14"/>
      <c r="M160" s="14"/>
      <c r="N160" s="14"/>
      <c r="O160" s="14"/>
      <c r="P160" s="14"/>
      <c r="Q160" s="14"/>
      <c r="R160" s="20"/>
    </row>
    <row r="161" spans="2:18" s="13" customFormat="1">
      <c r="B161" s="18"/>
      <c r="C161" s="14"/>
      <c r="D161" s="14"/>
      <c r="E161" s="14"/>
      <c r="F161" s="14"/>
      <c r="G161" s="14"/>
      <c r="H161" s="14"/>
      <c r="I161" s="14" t="s">
        <v>376</v>
      </c>
      <c r="J161" s="14"/>
      <c r="K161" s="14"/>
      <c r="L161" s="14"/>
      <c r="M161" s="14"/>
      <c r="N161" s="14"/>
      <c r="O161" s="14"/>
      <c r="P161" s="14"/>
      <c r="Q161" s="14"/>
      <c r="R161" s="20"/>
    </row>
    <row r="162" spans="2:18" s="13" customFormat="1">
      <c r="B162" s="18"/>
      <c r="C162" s="14"/>
      <c r="D162" s="14"/>
      <c r="E162" s="14"/>
      <c r="F162" s="14"/>
      <c r="G162" s="14"/>
      <c r="H162" s="14"/>
      <c r="I162" s="14" t="s">
        <v>377</v>
      </c>
      <c r="J162" s="14"/>
      <c r="K162" s="14"/>
      <c r="L162" s="14"/>
      <c r="M162" s="14"/>
      <c r="N162" s="14"/>
      <c r="O162" s="14"/>
      <c r="P162" s="14"/>
      <c r="Q162" s="14"/>
      <c r="R162" s="20"/>
    </row>
    <row r="163" spans="2:18" s="13" customFormat="1">
      <c r="B163" s="18"/>
      <c r="C163" s="14"/>
      <c r="D163" s="14"/>
      <c r="E163" s="14"/>
      <c r="F163" s="14"/>
      <c r="G163" s="14"/>
      <c r="H163" s="14"/>
      <c r="I163" s="14" t="s">
        <v>378</v>
      </c>
      <c r="J163" s="14"/>
      <c r="K163" s="14"/>
      <c r="L163" s="14"/>
      <c r="M163" s="14"/>
      <c r="N163" s="14"/>
      <c r="O163" s="14"/>
      <c r="P163" s="14"/>
      <c r="Q163" s="14"/>
      <c r="R163" s="20"/>
    </row>
    <row r="164" spans="2:18" s="13" customFormat="1">
      <c r="B164" s="18"/>
      <c r="C164" s="14"/>
      <c r="D164" s="14"/>
      <c r="E164" s="14"/>
      <c r="F164" s="14"/>
      <c r="G164" s="14"/>
      <c r="H164" s="14"/>
      <c r="I164" s="14" t="s">
        <v>379</v>
      </c>
      <c r="J164" s="14"/>
      <c r="K164" s="14"/>
      <c r="L164" s="14"/>
      <c r="M164" s="14"/>
      <c r="N164" s="14"/>
      <c r="O164" s="14"/>
      <c r="P164" s="14"/>
      <c r="Q164" s="14"/>
      <c r="R164" s="20"/>
    </row>
    <row r="165" spans="2:18" s="13" customFormat="1">
      <c r="B165" s="18"/>
      <c r="C165" s="14"/>
      <c r="D165" s="14"/>
      <c r="E165" s="14"/>
      <c r="F165" s="14"/>
      <c r="G165" s="14"/>
      <c r="H165" s="14"/>
      <c r="I165" s="14" t="s">
        <v>380</v>
      </c>
      <c r="J165" s="14"/>
      <c r="K165" s="14"/>
      <c r="L165" s="14"/>
      <c r="M165" s="14"/>
      <c r="N165" s="14"/>
      <c r="O165" s="14"/>
      <c r="P165" s="14"/>
      <c r="Q165" s="14"/>
      <c r="R165" s="20"/>
    </row>
    <row r="166" spans="2:18" s="13" customFormat="1">
      <c r="B166" s="18"/>
      <c r="C166" s="14"/>
      <c r="D166" s="14"/>
      <c r="E166" s="14"/>
      <c r="F166" s="14"/>
      <c r="G166" s="14"/>
      <c r="H166" s="14"/>
      <c r="I166" s="14" t="s">
        <v>381</v>
      </c>
      <c r="J166" s="14"/>
      <c r="K166" s="14"/>
      <c r="L166" s="14"/>
      <c r="M166" s="14"/>
      <c r="N166" s="14"/>
      <c r="O166" s="14"/>
      <c r="P166" s="14"/>
      <c r="Q166" s="14"/>
      <c r="R166" s="20"/>
    </row>
    <row r="167" spans="2:18" s="13" customFormat="1">
      <c r="B167" s="18"/>
      <c r="C167" s="14"/>
      <c r="D167" s="14"/>
      <c r="E167" s="14"/>
      <c r="F167" s="14"/>
      <c r="G167" s="14"/>
      <c r="H167" s="14"/>
      <c r="I167" s="14" t="s">
        <v>382</v>
      </c>
      <c r="J167" s="14"/>
      <c r="K167" s="14"/>
      <c r="L167" s="14"/>
      <c r="M167" s="14"/>
      <c r="N167" s="14"/>
      <c r="O167" s="14"/>
      <c r="P167" s="14"/>
      <c r="Q167" s="14"/>
      <c r="R167" s="20"/>
    </row>
    <row r="168" spans="2:18" s="13" customFormat="1">
      <c r="B168" s="18"/>
      <c r="C168" s="14"/>
      <c r="D168" s="14"/>
      <c r="E168" s="14"/>
      <c r="F168" s="14"/>
      <c r="G168" s="14"/>
      <c r="H168" s="14"/>
      <c r="I168" s="14" t="s">
        <v>383</v>
      </c>
      <c r="J168" s="14"/>
      <c r="K168" s="14"/>
      <c r="L168" s="14"/>
      <c r="M168" s="14"/>
      <c r="N168" s="14"/>
      <c r="O168" s="14"/>
      <c r="P168" s="14"/>
      <c r="Q168" s="14"/>
      <c r="R168" s="20"/>
    </row>
    <row r="169" spans="2:18" s="13" customFormat="1">
      <c r="B169" s="18"/>
      <c r="C169" s="14"/>
      <c r="D169" s="14"/>
      <c r="E169" s="14"/>
      <c r="F169" s="14"/>
      <c r="G169" s="14"/>
      <c r="H169" s="14"/>
      <c r="I169" s="14" t="s">
        <v>384</v>
      </c>
      <c r="J169" s="14"/>
      <c r="K169" s="14"/>
      <c r="L169" s="14"/>
      <c r="M169" s="14"/>
      <c r="N169" s="14"/>
      <c r="O169" s="14"/>
      <c r="P169" s="14"/>
      <c r="Q169" s="14"/>
      <c r="R169" s="20"/>
    </row>
    <row r="170" spans="2:18" s="13" customFormat="1">
      <c r="B170" s="18"/>
      <c r="C170" s="14"/>
      <c r="D170" s="14"/>
      <c r="E170" s="14"/>
      <c r="F170" s="14"/>
      <c r="G170" s="14"/>
      <c r="H170" s="14"/>
      <c r="I170" s="14" t="s">
        <v>385</v>
      </c>
      <c r="J170" s="14"/>
      <c r="K170" s="14"/>
      <c r="L170" s="14"/>
      <c r="M170" s="14"/>
      <c r="N170" s="14"/>
      <c r="O170" s="14"/>
      <c r="P170" s="14"/>
      <c r="Q170" s="14"/>
      <c r="R170" s="20"/>
    </row>
    <row r="171" spans="2:18" s="13" customFormat="1">
      <c r="B171" s="18"/>
      <c r="C171" s="14"/>
      <c r="D171" s="14"/>
      <c r="E171" s="14"/>
      <c r="F171" s="14"/>
      <c r="G171" s="14"/>
      <c r="H171" s="14"/>
      <c r="I171" s="14" t="s">
        <v>386</v>
      </c>
      <c r="J171" s="14"/>
      <c r="K171" s="14"/>
      <c r="L171" s="14"/>
      <c r="M171" s="14"/>
      <c r="N171" s="14"/>
      <c r="O171" s="14"/>
      <c r="P171" s="14"/>
      <c r="Q171" s="14"/>
      <c r="R171" s="20"/>
    </row>
    <row r="172" spans="2:18" s="13" customFormat="1">
      <c r="B172" s="18"/>
      <c r="C172" s="14"/>
      <c r="D172" s="14"/>
      <c r="E172" s="14"/>
      <c r="F172" s="14"/>
      <c r="G172" s="14"/>
      <c r="H172" s="14"/>
      <c r="I172" s="14" t="s">
        <v>387</v>
      </c>
      <c r="J172" s="14"/>
      <c r="K172" s="14"/>
      <c r="L172" s="14"/>
      <c r="M172" s="14"/>
      <c r="N172" s="14"/>
      <c r="O172" s="14"/>
      <c r="P172" s="14"/>
      <c r="Q172" s="14"/>
      <c r="R172" s="20"/>
    </row>
    <row r="173" spans="2:18" s="13" customFormat="1">
      <c r="B173" s="18"/>
      <c r="C173" s="14"/>
      <c r="D173" s="14"/>
      <c r="E173" s="14"/>
      <c r="F173" s="14"/>
      <c r="G173" s="14"/>
      <c r="H173" s="14"/>
      <c r="I173" s="14" t="s">
        <v>388</v>
      </c>
      <c r="J173" s="14"/>
      <c r="K173" s="14"/>
      <c r="L173" s="14"/>
      <c r="M173" s="14"/>
      <c r="N173" s="14"/>
      <c r="O173" s="14"/>
      <c r="P173" s="14"/>
      <c r="Q173" s="14"/>
      <c r="R173" s="20"/>
    </row>
    <row r="174" spans="2:18" s="13" customFormat="1">
      <c r="B174" s="18"/>
      <c r="C174" s="14"/>
      <c r="D174" s="14"/>
      <c r="E174" s="14"/>
      <c r="F174" s="14"/>
      <c r="G174" s="14"/>
      <c r="H174" s="14"/>
      <c r="I174" s="14" t="s">
        <v>389</v>
      </c>
      <c r="J174" s="14"/>
      <c r="K174" s="14"/>
      <c r="L174" s="14"/>
      <c r="M174" s="14"/>
      <c r="N174" s="14"/>
      <c r="O174" s="14"/>
      <c r="P174" s="14"/>
      <c r="Q174" s="14"/>
      <c r="R174" s="20"/>
    </row>
    <row r="175" spans="2:18" s="13" customFormat="1">
      <c r="B175" s="18"/>
      <c r="C175" s="14"/>
      <c r="D175" s="14"/>
      <c r="E175" s="14"/>
      <c r="F175" s="14"/>
      <c r="G175" s="14"/>
      <c r="H175" s="14"/>
      <c r="I175" s="14" t="s">
        <v>390</v>
      </c>
      <c r="J175" s="14"/>
      <c r="K175" s="14"/>
      <c r="L175" s="14"/>
      <c r="M175" s="14"/>
      <c r="N175" s="14"/>
      <c r="O175" s="14"/>
      <c r="P175" s="14"/>
      <c r="Q175" s="14"/>
      <c r="R175" s="20"/>
    </row>
    <row r="176" spans="2:18" s="13" customFormat="1">
      <c r="B176" s="18"/>
      <c r="C176" s="14"/>
      <c r="D176" s="14"/>
      <c r="E176" s="14"/>
      <c r="F176" s="14"/>
      <c r="G176" s="14"/>
      <c r="H176" s="14"/>
      <c r="I176" s="14" t="s">
        <v>391</v>
      </c>
      <c r="J176" s="14"/>
      <c r="K176" s="14"/>
      <c r="L176" s="14"/>
      <c r="M176" s="14"/>
      <c r="N176" s="14"/>
      <c r="O176" s="14"/>
      <c r="P176" s="14"/>
      <c r="Q176" s="14"/>
      <c r="R176" s="20"/>
    </row>
    <row r="177" spans="2:18" s="13" customFormat="1">
      <c r="B177" s="18"/>
      <c r="C177" s="14"/>
      <c r="D177" s="14"/>
      <c r="E177" s="14"/>
      <c r="F177" s="14"/>
      <c r="G177" s="14"/>
      <c r="H177" s="14"/>
      <c r="I177" s="14" t="s">
        <v>392</v>
      </c>
      <c r="J177" s="14"/>
      <c r="K177" s="14"/>
      <c r="L177" s="14"/>
      <c r="M177" s="14"/>
      <c r="N177" s="14"/>
      <c r="O177" s="14"/>
      <c r="P177" s="14"/>
      <c r="Q177" s="14"/>
      <c r="R177" s="20"/>
    </row>
    <row r="178" spans="2:18" s="13" customFormat="1">
      <c r="B178" s="18"/>
      <c r="C178" s="14"/>
      <c r="D178" s="14"/>
      <c r="E178" s="14"/>
      <c r="F178" s="14"/>
      <c r="G178" s="14"/>
      <c r="H178" s="14"/>
      <c r="I178" s="14" t="s">
        <v>393</v>
      </c>
      <c r="J178" s="14"/>
      <c r="K178" s="14"/>
      <c r="L178" s="14"/>
      <c r="M178" s="14"/>
      <c r="N178" s="14"/>
      <c r="O178" s="14"/>
      <c r="P178" s="14"/>
      <c r="Q178" s="14"/>
      <c r="R178" s="20"/>
    </row>
    <row r="179" spans="2:18" s="13" customFormat="1">
      <c r="B179" s="18"/>
      <c r="C179" s="14"/>
      <c r="D179" s="14"/>
      <c r="E179" s="14"/>
      <c r="F179" s="14"/>
      <c r="G179" s="14"/>
      <c r="H179" s="14"/>
      <c r="I179" s="14" t="s">
        <v>394</v>
      </c>
      <c r="J179" s="14"/>
      <c r="K179" s="14"/>
      <c r="L179" s="14"/>
      <c r="M179" s="14"/>
      <c r="N179" s="14"/>
      <c r="O179" s="14"/>
      <c r="P179" s="14"/>
      <c r="Q179" s="14"/>
      <c r="R179" s="20"/>
    </row>
    <row r="180" spans="2:18" s="13" customFormat="1">
      <c r="B180" s="18"/>
      <c r="C180" s="14"/>
      <c r="D180" s="14"/>
      <c r="E180" s="14"/>
      <c r="F180" s="14"/>
      <c r="G180" s="14"/>
      <c r="H180" s="14"/>
      <c r="I180" s="14" t="s">
        <v>395</v>
      </c>
      <c r="J180" s="14"/>
      <c r="K180" s="14"/>
      <c r="L180" s="14"/>
      <c r="M180" s="14"/>
      <c r="N180" s="14"/>
      <c r="O180" s="14"/>
      <c r="P180" s="14"/>
      <c r="Q180" s="14"/>
      <c r="R180" s="20"/>
    </row>
    <row r="181" spans="2:18" s="13" customFormat="1">
      <c r="B181" s="18"/>
      <c r="C181" s="14"/>
      <c r="D181" s="14"/>
      <c r="E181" s="14"/>
      <c r="F181" s="14"/>
      <c r="G181" s="14"/>
      <c r="H181" s="14"/>
      <c r="I181" s="14" t="s">
        <v>396</v>
      </c>
      <c r="J181" s="14"/>
      <c r="K181" s="14"/>
      <c r="L181" s="14"/>
      <c r="M181" s="14"/>
      <c r="N181" s="14"/>
      <c r="O181" s="14"/>
      <c r="P181" s="14"/>
      <c r="Q181" s="14"/>
      <c r="R181" s="20"/>
    </row>
    <row r="182" spans="2:18" s="13" customFormat="1">
      <c r="B182" s="18"/>
      <c r="C182" s="14"/>
      <c r="D182" s="14"/>
      <c r="E182" s="14"/>
      <c r="F182" s="14"/>
      <c r="G182" s="14"/>
      <c r="H182" s="14"/>
      <c r="I182" s="14" t="s">
        <v>397</v>
      </c>
      <c r="J182" s="14"/>
      <c r="K182" s="14"/>
      <c r="L182" s="14"/>
      <c r="M182" s="14"/>
      <c r="N182" s="14"/>
      <c r="O182" s="14"/>
      <c r="P182" s="14"/>
      <c r="Q182" s="14"/>
      <c r="R182" s="20"/>
    </row>
    <row r="183" spans="2:18" s="13" customFormat="1">
      <c r="B183" s="18"/>
      <c r="C183" s="14"/>
      <c r="D183" s="14"/>
      <c r="E183" s="14"/>
      <c r="F183" s="14"/>
      <c r="G183" s="14"/>
      <c r="H183" s="14"/>
      <c r="I183" s="14" t="s">
        <v>398</v>
      </c>
      <c r="J183" s="14"/>
      <c r="K183" s="14"/>
      <c r="L183" s="14"/>
      <c r="M183" s="14"/>
      <c r="N183" s="14"/>
      <c r="O183" s="14"/>
      <c r="P183" s="14"/>
      <c r="Q183" s="14"/>
      <c r="R183" s="20"/>
    </row>
    <row r="184" spans="2:18" s="13" customFormat="1">
      <c r="B184" s="18"/>
      <c r="C184" s="14"/>
      <c r="D184" s="14"/>
      <c r="E184" s="14"/>
      <c r="F184" s="14"/>
      <c r="G184" s="14"/>
      <c r="H184" s="14"/>
      <c r="I184" s="14" t="s">
        <v>399</v>
      </c>
      <c r="J184" s="14"/>
      <c r="K184" s="14"/>
      <c r="L184" s="14"/>
      <c r="M184" s="14"/>
      <c r="N184" s="14"/>
      <c r="O184" s="14"/>
      <c r="P184" s="14"/>
      <c r="Q184" s="14"/>
      <c r="R184" s="20"/>
    </row>
    <row r="185" spans="2:18" s="13" customFormat="1">
      <c r="B185" s="18"/>
      <c r="C185" s="14"/>
      <c r="D185" s="14"/>
      <c r="E185" s="14"/>
      <c r="F185" s="14"/>
      <c r="G185" s="14"/>
      <c r="H185" s="14"/>
      <c r="I185" s="14" t="s">
        <v>400</v>
      </c>
      <c r="J185" s="14"/>
      <c r="K185" s="14"/>
      <c r="L185" s="14"/>
      <c r="M185" s="14"/>
      <c r="N185" s="14"/>
      <c r="O185" s="14"/>
      <c r="P185" s="14"/>
      <c r="Q185" s="14"/>
      <c r="R185" s="20"/>
    </row>
    <row r="186" spans="2:18" s="13" customFormat="1">
      <c r="B186" s="18"/>
      <c r="C186" s="14"/>
      <c r="D186" s="14"/>
      <c r="E186" s="14"/>
      <c r="F186" s="14"/>
      <c r="G186" s="14"/>
      <c r="H186" s="14"/>
      <c r="I186" s="14" t="s">
        <v>401</v>
      </c>
      <c r="J186" s="14"/>
      <c r="K186" s="14"/>
      <c r="L186" s="14"/>
      <c r="M186" s="14"/>
      <c r="N186" s="14"/>
      <c r="O186" s="14"/>
      <c r="P186" s="14"/>
      <c r="Q186" s="14"/>
      <c r="R186" s="20"/>
    </row>
    <row r="187" spans="2:18" s="13" customFormat="1">
      <c r="B187" s="18"/>
      <c r="C187" s="14"/>
      <c r="D187" s="14"/>
      <c r="E187" s="14"/>
      <c r="F187" s="14"/>
      <c r="G187" s="14"/>
      <c r="H187" s="14"/>
      <c r="I187" s="14" t="s">
        <v>402</v>
      </c>
      <c r="J187" s="14"/>
      <c r="K187" s="14"/>
      <c r="L187" s="14"/>
      <c r="M187" s="14"/>
      <c r="N187" s="14"/>
      <c r="O187" s="14"/>
      <c r="P187" s="14"/>
      <c r="Q187" s="14"/>
      <c r="R187" s="20"/>
    </row>
    <row r="188" spans="2:18" s="13" customFormat="1">
      <c r="B188" s="18"/>
      <c r="C188" s="14"/>
      <c r="D188" s="14"/>
      <c r="E188" s="14"/>
      <c r="F188" s="14"/>
      <c r="G188" s="14"/>
      <c r="H188" s="14"/>
      <c r="I188" s="14" t="s">
        <v>403</v>
      </c>
      <c r="J188" s="14"/>
      <c r="K188" s="14"/>
      <c r="L188" s="14"/>
      <c r="M188" s="14"/>
      <c r="N188" s="14"/>
      <c r="O188" s="14"/>
      <c r="P188" s="14"/>
      <c r="Q188" s="14"/>
      <c r="R188" s="20"/>
    </row>
    <row r="189" spans="2:18" s="13" customFormat="1">
      <c r="B189" s="18"/>
      <c r="C189" s="14"/>
      <c r="D189" s="14"/>
      <c r="E189" s="14"/>
      <c r="F189" s="14"/>
      <c r="G189" s="14"/>
      <c r="H189" s="14"/>
      <c r="I189" s="14" t="s">
        <v>404</v>
      </c>
      <c r="J189" s="14"/>
      <c r="K189" s="14"/>
      <c r="L189" s="14"/>
      <c r="M189" s="14"/>
      <c r="N189" s="14"/>
      <c r="O189" s="14"/>
      <c r="P189" s="14"/>
      <c r="Q189" s="14"/>
      <c r="R189" s="20"/>
    </row>
    <row r="190" spans="2:18" s="13" customFormat="1">
      <c r="B190" s="18"/>
      <c r="C190" s="14"/>
      <c r="D190" s="14"/>
      <c r="E190" s="14"/>
      <c r="F190" s="14"/>
      <c r="G190" s="14"/>
      <c r="H190" s="14"/>
      <c r="I190" s="14" t="s">
        <v>405</v>
      </c>
      <c r="J190" s="14"/>
      <c r="K190" s="14"/>
      <c r="L190" s="14"/>
      <c r="M190" s="14"/>
      <c r="N190" s="14"/>
      <c r="O190" s="14"/>
      <c r="P190" s="14"/>
      <c r="Q190" s="14"/>
      <c r="R190" s="20"/>
    </row>
    <row r="191" spans="2:18" s="13" customFormat="1">
      <c r="B191" s="18"/>
      <c r="C191" s="14"/>
      <c r="D191" s="14"/>
      <c r="E191" s="14"/>
      <c r="F191" s="14"/>
      <c r="G191" s="14"/>
      <c r="H191" s="14"/>
      <c r="I191" s="14" t="s">
        <v>406</v>
      </c>
      <c r="J191" s="14"/>
      <c r="K191" s="14"/>
      <c r="L191" s="14"/>
      <c r="M191" s="14"/>
      <c r="N191" s="14"/>
      <c r="O191" s="14"/>
      <c r="P191" s="14"/>
      <c r="Q191" s="14"/>
      <c r="R191" s="20"/>
    </row>
    <row r="192" spans="2:18" s="13" customFormat="1">
      <c r="B192" s="18"/>
      <c r="C192" s="14"/>
      <c r="D192" s="14"/>
      <c r="E192" s="14"/>
      <c r="F192" s="14"/>
      <c r="G192" s="14"/>
      <c r="H192" s="14"/>
      <c r="I192" s="14" t="s">
        <v>407</v>
      </c>
      <c r="J192" s="14"/>
      <c r="K192" s="14"/>
      <c r="L192" s="14"/>
      <c r="M192" s="14"/>
      <c r="N192" s="14"/>
      <c r="O192" s="14"/>
      <c r="P192" s="14"/>
      <c r="Q192" s="14"/>
      <c r="R192" s="20"/>
    </row>
    <row r="193" spans="2:18" s="13" customFormat="1">
      <c r="B193" s="18"/>
      <c r="C193" s="14"/>
      <c r="D193" s="14"/>
      <c r="E193" s="14"/>
      <c r="F193" s="14"/>
      <c r="G193" s="14"/>
      <c r="H193" s="14"/>
      <c r="I193" s="14" t="s">
        <v>408</v>
      </c>
      <c r="J193" s="14"/>
      <c r="K193" s="14"/>
      <c r="L193" s="14"/>
      <c r="M193" s="14"/>
      <c r="N193" s="14"/>
      <c r="O193" s="14"/>
      <c r="P193" s="14"/>
      <c r="Q193" s="14"/>
      <c r="R193" s="20"/>
    </row>
    <row r="194" spans="2:18" s="13" customFormat="1">
      <c r="B194" s="18"/>
      <c r="C194" s="14"/>
      <c r="D194" s="14"/>
      <c r="E194" s="14"/>
      <c r="F194" s="14"/>
      <c r="G194" s="14"/>
      <c r="H194" s="14"/>
      <c r="I194" s="14" t="s">
        <v>409</v>
      </c>
      <c r="J194" s="14"/>
      <c r="K194" s="14"/>
      <c r="L194" s="14"/>
      <c r="M194" s="14"/>
      <c r="N194" s="14"/>
      <c r="O194" s="14"/>
      <c r="P194" s="14"/>
      <c r="Q194" s="14"/>
      <c r="R194" s="20"/>
    </row>
    <row r="195" spans="2:18" s="13" customFormat="1">
      <c r="B195" s="18"/>
      <c r="C195" s="14"/>
      <c r="D195" s="14"/>
      <c r="E195" s="14"/>
      <c r="F195" s="14"/>
      <c r="G195" s="14"/>
      <c r="H195" s="14"/>
      <c r="I195" s="14" t="s">
        <v>410</v>
      </c>
      <c r="J195" s="14"/>
      <c r="K195" s="14"/>
      <c r="L195" s="14"/>
      <c r="M195" s="14"/>
      <c r="N195" s="14"/>
      <c r="O195" s="14"/>
      <c r="P195" s="14"/>
      <c r="Q195" s="14"/>
      <c r="R195" s="20"/>
    </row>
    <row r="196" spans="2:18" s="13" customFormat="1">
      <c r="B196" s="18"/>
      <c r="C196" s="14"/>
      <c r="D196" s="14"/>
      <c r="E196" s="14"/>
      <c r="F196" s="14"/>
      <c r="G196" s="14"/>
      <c r="H196" s="14"/>
      <c r="I196" s="14" t="s">
        <v>411</v>
      </c>
      <c r="J196" s="14"/>
      <c r="K196" s="14"/>
      <c r="L196" s="14"/>
      <c r="M196" s="14"/>
      <c r="N196" s="14"/>
      <c r="O196" s="14"/>
      <c r="P196" s="14"/>
      <c r="Q196" s="14"/>
      <c r="R196" s="20"/>
    </row>
    <row r="197" spans="2:18" s="13" customFormat="1">
      <c r="B197" s="18"/>
      <c r="C197" s="14"/>
      <c r="D197" s="14"/>
      <c r="E197" s="14"/>
      <c r="F197" s="14"/>
      <c r="G197" s="14"/>
      <c r="H197" s="14"/>
      <c r="I197" s="14" t="s">
        <v>412</v>
      </c>
      <c r="J197" s="14"/>
      <c r="K197" s="14"/>
      <c r="L197" s="14"/>
      <c r="M197" s="14"/>
      <c r="N197" s="14"/>
      <c r="O197" s="14"/>
      <c r="P197" s="14"/>
      <c r="Q197" s="14"/>
      <c r="R197" s="20"/>
    </row>
    <row r="198" spans="2:18" s="13" customFormat="1">
      <c r="B198" s="18"/>
      <c r="C198" s="14"/>
      <c r="D198" s="14"/>
      <c r="E198" s="14"/>
      <c r="F198" s="14"/>
      <c r="G198" s="14"/>
      <c r="H198" s="14"/>
      <c r="I198" s="14" t="s">
        <v>413</v>
      </c>
      <c r="J198" s="14"/>
      <c r="K198" s="14"/>
      <c r="L198" s="14"/>
      <c r="M198" s="14"/>
      <c r="N198" s="14"/>
      <c r="O198" s="14"/>
      <c r="P198" s="14"/>
      <c r="Q198" s="14"/>
      <c r="R198" s="20"/>
    </row>
    <row r="199" spans="2:18" s="13" customFormat="1">
      <c r="B199" s="18"/>
      <c r="C199" s="14"/>
      <c r="D199" s="14"/>
      <c r="E199" s="14"/>
      <c r="F199" s="14"/>
      <c r="G199" s="14"/>
      <c r="H199" s="14"/>
      <c r="I199" s="14" t="s">
        <v>414</v>
      </c>
      <c r="J199" s="14"/>
      <c r="K199" s="14"/>
      <c r="L199" s="14"/>
      <c r="M199" s="14"/>
      <c r="N199" s="14"/>
      <c r="O199" s="14"/>
      <c r="P199" s="14"/>
      <c r="Q199" s="14"/>
      <c r="R199" s="20"/>
    </row>
    <row r="200" spans="2:18" s="13" customFormat="1">
      <c r="B200" s="18"/>
      <c r="C200" s="14"/>
      <c r="D200" s="14"/>
      <c r="E200" s="14"/>
      <c r="F200" s="14"/>
      <c r="G200" s="14"/>
      <c r="H200" s="14"/>
      <c r="I200" s="14" t="s">
        <v>415</v>
      </c>
      <c r="J200" s="14"/>
      <c r="K200" s="14"/>
      <c r="L200" s="14"/>
      <c r="M200" s="14"/>
      <c r="N200" s="14"/>
      <c r="O200" s="14"/>
      <c r="P200" s="14"/>
      <c r="Q200" s="14"/>
      <c r="R200" s="20"/>
    </row>
    <row r="201" spans="2:18" s="13" customFormat="1">
      <c r="B201" s="18"/>
      <c r="C201" s="14"/>
      <c r="D201" s="14"/>
      <c r="E201" s="14"/>
      <c r="F201" s="14"/>
      <c r="G201" s="14"/>
      <c r="H201" s="14"/>
      <c r="I201" s="14" t="s">
        <v>416</v>
      </c>
      <c r="J201" s="14"/>
      <c r="K201" s="14"/>
      <c r="L201" s="14"/>
      <c r="M201" s="14"/>
      <c r="N201" s="14"/>
      <c r="O201" s="14"/>
      <c r="P201" s="14"/>
      <c r="Q201" s="14"/>
      <c r="R201" s="20"/>
    </row>
    <row r="202" spans="2:18" s="13" customFormat="1">
      <c r="B202" s="18"/>
      <c r="C202" s="14"/>
      <c r="D202" s="14"/>
      <c r="E202" s="14"/>
      <c r="F202" s="14"/>
      <c r="G202" s="14"/>
      <c r="H202" s="14"/>
      <c r="I202" s="14" t="s">
        <v>417</v>
      </c>
      <c r="J202" s="14"/>
      <c r="K202" s="14"/>
      <c r="L202" s="14"/>
      <c r="M202" s="14"/>
      <c r="N202" s="14"/>
      <c r="O202" s="14"/>
      <c r="P202" s="14"/>
      <c r="Q202" s="14"/>
      <c r="R202" s="20"/>
    </row>
    <row r="203" spans="2:18" s="13" customFormat="1">
      <c r="B203" s="18"/>
      <c r="C203" s="14"/>
      <c r="D203" s="14"/>
      <c r="E203" s="14"/>
      <c r="F203" s="14"/>
      <c r="G203" s="14"/>
      <c r="H203" s="14"/>
      <c r="I203" s="14" t="s">
        <v>418</v>
      </c>
      <c r="J203" s="14"/>
      <c r="K203" s="14"/>
      <c r="L203" s="14"/>
      <c r="M203" s="14"/>
      <c r="N203" s="14"/>
      <c r="O203" s="14"/>
      <c r="P203" s="14"/>
      <c r="Q203" s="14"/>
      <c r="R203" s="20"/>
    </row>
    <row r="204" spans="2:18" s="13" customFormat="1">
      <c r="B204" s="18"/>
      <c r="C204" s="14"/>
      <c r="D204" s="14"/>
      <c r="E204" s="14"/>
      <c r="F204" s="14"/>
      <c r="G204" s="14"/>
      <c r="H204" s="14"/>
      <c r="I204" s="14" t="s">
        <v>419</v>
      </c>
      <c r="J204" s="14"/>
      <c r="K204" s="14"/>
      <c r="L204" s="14"/>
      <c r="M204" s="14"/>
      <c r="N204" s="14"/>
      <c r="O204" s="14"/>
      <c r="P204" s="14"/>
      <c r="Q204" s="14"/>
      <c r="R204" s="20"/>
    </row>
    <row r="205" spans="2:18" s="13" customFormat="1">
      <c r="B205" s="18"/>
      <c r="C205" s="14"/>
      <c r="D205" s="14"/>
      <c r="E205" s="14"/>
      <c r="F205" s="14"/>
      <c r="G205" s="14"/>
      <c r="H205" s="14"/>
      <c r="I205" s="14" t="s">
        <v>420</v>
      </c>
      <c r="J205" s="14"/>
      <c r="K205" s="14"/>
      <c r="L205" s="14"/>
      <c r="M205" s="14"/>
      <c r="N205" s="14"/>
      <c r="O205" s="14"/>
      <c r="P205" s="14"/>
      <c r="Q205" s="14"/>
      <c r="R205" s="20"/>
    </row>
    <row r="206" spans="2:18" s="13" customFormat="1">
      <c r="B206" s="18"/>
      <c r="C206" s="14"/>
      <c r="D206" s="14"/>
      <c r="E206" s="14"/>
      <c r="F206" s="14"/>
      <c r="G206" s="14"/>
      <c r="H206" s="14"/>
      <c r="I206" s="14" t="s">
        <v>421</v>
      </c>
      <c r="J206" s="14"/>
      <c r="K206" s="14"/>
      <c r="L206" s="14"/>
      <c r="M206" s="14"/>
      <c r="N206" s="14"/>
      <c r="O206" s="14"/>
      <c r="P206" s="14"/>
      <c r="Q206" s="14"/>
      <c r="R206" s="20"/>
    </row>
    <row r="207" spans="2:18" s="13" customFormat="1">
      <c r="B207" s="18"/>
      <c r="C207" s="14"/>
      <c r="D207" s="14"/>
      <c r="E207" s="14"/>
      <c r="F207" s="14"/>
      <c r="G207" s="14"/>
      <c r="H207" s="14"/>
      <c r="I207" s="14" t="s">
        <v>422</v>
      </c>
      <c r="J207" s="14"/>
      <c r="K207" s="14"/>
      <c r="L207" s="14"/>
      <c r="M207" s="14"/>
      <c r="N207" s="14"/>
      <c r="O207" s="14"/>
      <c r="P207" s="14"/>
      <c r="Q207" s="14"/>
      <c r="R207" s="20"/>
    </row>
    <row r="208" spans="2:18" s="13" customFormat="1">
      <c r="B208" s="18"/>
      <c r="C208" s="14"/>
      <c r="D208" s="14"/>
      <c r="E208" s="14"/>
      <c r="F208" s="14"/>
      <c r="G208" s="14"/>
      <c r="H208" s="14"/>
      <c r="I208" s="14" t="s">
        <v>423</v>
      </c>
      <c r="J208" s="14"/>
      <c r="K208" s="14"/>
      <c r="L208" s="14"/>
      <c r="M208" s="14"/>
      <c r="N208" s="14"/>
      <c r="O208" s="14"/>
      <c r="P208" s="14"/>
      <c r="Q208" s="14"/>
      <c r="R208" s="20"/>
    </row>
    <row r="209" spans="2:18" s="13" customFormat="1">
      <c r="B209" s="18"/>
      <c r="C209" s="14"/>
      <c r="D209" s="14"/>
      <c r="E209" s="14"/>
      <c r="F209" s="14"/>
      <c r="G209" s="14"/>
      <c r="H209" s="14"/>
      <c r="I209" s="14" t="s">
        <v>424</v>
      </c>
      <c r="J209" s="14"/>
      <c r="K209" s="14"/>
      <c r="L209" s="14"/>
      <c r="M209" s="14"/>
      <c r="N209" s="14"/>
      <c r="O209" s="14"/>
      <c r="P209" s="14"/>
      <c r="Q209" s="14"/>
      <c r="R209" s="20"/>
    </row>
    <row r="210" spans="2:18" s="13" customFormat="1">
      <c r="B210" s="18"/>
      <c r="C210" s="14"/>
      <c r="D210" s="14"/>
      <c r="E210" s="14"/>
      <c r="F210" s="14"/>
      <c r="G210" s="14"/>
      <c r="H210" s="14"/>
      <c r="I210" s="14" t="s">
        <v>425</v>
      </c>
      <c r="J210" s="14"/>
      <c r="K210" s="14"/>
      <c r="L210" s="14"/>
      <c r="M210" s="14"/>
      <c r="N210" s="14"/>
      <c r="O210" s="14"/>
      <c r="P210" s="14"/>
      <c r="Q210" s="14"/>
      <c r="R210" s="20"/>
    </row>
    <row r="211" spans="2:18" s="13" customFormat="1">
      <c r="B211" s="18"/>
      <c r="C211" s="14"/>
      <c r="D211" s="14"/>
      <c r="E211" s="14"/>
      <c r="F211" s="14"/>
      <c r="G211" s="14"/>
      <c r="H211" s="14"/>
      <c r="I211" s="14" t="s">
        <v>426</v>
      </c>
      <c r="J211" s="14"/>
      <c r="K211" s="14"/>
      <c r="L211" s="14"/>
      <c r="M211" s="14"/>
      <c r="N211" s="14"/>
      <c r="O211" s="14"/>
      <c r="P211" s="14"/>
      <c r="Q211" s="14"/>
      <c r="R211" s="20"/>
    </row>
    <row r="212" spans="2:18" s="13" customFormat="1">
      <c r="B212" s="18"/>
      <c r="C212" s="14"/>
      <c r="D212" s="14"/>
      <c r="E212" s="14"/>
      <c r="F212" s="14"/>
      <c r="G212" s="14"/>
      <c r="H212" s="14"/>
      <c r="I212" s="14" t="s">
        <v>427</v>
      </c>
      <c r="J212" s="14"/>
      <c r="K212" s="14"/>
      <c r="L212" s="14"/>
      <c r="M212" s="14"/>
      <c r="N212" s="14"/>
      <c r="O212" s="14"/>
      <c r="P212" s="14"/>
      <c r="Q212" s="14"/>
      <c r="R212" s="20"/>
    </row>
    <row r="213" spans="2:18" s="13" customFormat="1">
      <c r="B213" s="18"/>
      <c r="C213" s="14"/>
      <c r="D213" s="14"/>
      <c r="E213" s="14"/>
      <c r="F213" s="14"/>
      <c r="G213" s="14"/>
      <c r="H213" s="14"/>
      <c r="I213" s="14" t="s">
        <v>428</v>
      </c>
      <c r="J213" s="14"/>
      <c r="K213" s="14"/>
      <c r="L213" s="14"/>
      <c r="M213" s="14"/>
      <c r="N213" s="14"/>
      <c r="O213" s="14"/>
      <c r="P213" s="14"/>
      <c r="Q213" s="14"/>
      <c r="R213" s="20"/>
    </row>
    <row r="214" spans="2:18" s="13" customFormat="1">
      <c r="B214" s="18"/>
      <c r="C214" s="14"/>
      <c r="D214" s="14"/>
      <c r="E214" s="14"/>
      <c r="F214" s="14"/>
      <c r="G214" s="14"/>
      <c r="H214" s="14"/>
      <c r="I214" s="14" t="s">
        <v>429</v>
      </c>
      <c r="J214" s="14"/>
      <c r="K214" s="14"/>
      <c r="L214" s="14"/>
      <c r="M214" s="14"/>
      <c r="N214" s="14"/>
      <c r="O214" s="14"/>
      <c r="P214" s="14"/>
      <c r="Q214" s="14"/>
      <c r="R214" s="20"/>
    </row>
    <row r="215" spans="2:18" s="13" customFormat="1">
      <c r="B215" s="18"/>
      <c r="C215" s="14"/>
      <c r="D215" s="14"/>
      <c r="E215" s="14"/>
      <c r="F215" s="14"/>
      <c r="G215" s="14"/>
      <c r="H215" s="14"/>
      <c r="I215" s="14" t="s">
        <v>430</v>
      </c>
      <c r="J215" s="14"/>
      <c r="K215" s="14"/>
      <c r="L215" s="14"/>
      <c r="M215" s="14"/>
      <c r="N215" s="14"/>
      <c r="O215" s="14"/>
      <c r="P215" s="14"/>
      <c r="Q215" s="14"/>
      <c r="R215" s="20"/>
    </row>
    <row r="216" spans="2:18" s="13" customFormat="1">
      <c r="B216" s="18"/>
      <c r="C216" s="14"/>
      <c r="D216" s="14"/>
      <c r="E216" s="14"/>
      <c r="F216" s="14"/>
      <c r="G216" s="14"/>
      <c r="H216" s="14"/>
      <c r="I216" s="14" t="s">
        <v>431</v>
      </c>
      <c r="J216" s="14"/>
      <c r="K216" s="14"/>
      <c r="L216" s="14"/>
      <c r="M216" s="14"/>
      <c r="N216" s="14"/>
      <c r="O216" s="14"/>
      <c r="P216" s="14"/>
      <c r="Q216" s="14"/>
      <c r="R216" s="20"/>
    </row>
    <row r="217" spans="2:18" s="13" customFormat="1">
      <c r="B217" s="18"/>
      <c r="C217" s="14"/>
      <c r="D217" s="14"/>
      <c r="E217" s="14"/>
      <c r="F217" s="14"/>
      <c r="G217" s="14"/>
      <c r="H217" s="14"/>
      <c r="I217" s="14" t="s">
        <v>432</v>
      </c>
      <c r="J217" s="14"/>
      <c r="K217" s="14"/>
      <c r="L217" s="14"/>
      <c r="M217" s="14"/>
      <c r="N217" s="14"/>
      <c r="O217" s="14"/>
      <c r="P217" s="14"/>
      <c r="Q217" s="14"/>
      <c r="R217" s="20"/>
    </row>
    <row r="218" spans="2:18" s="13" customFormat="1">
      <c r="B218" s="18"/>
      <c r="C218" s="14"/>
      <c r="D218" s="14"/>
      <c r="E218" s="14"/>
      <c r="F218" s="14"/>
      <c r="G218" s="14"/>
      <c r="H218" s="14"/>
      <c r="I218" s="14" t="s">
        <v>433</v>
      </c>
      <c r="J218" s="14"/>
      <c r="K218" s="14"/>
      <c r="L218" s="14"/>
      <c r="M218" s="14"/>
      <c r="N218" s="14"/>
      <c r="O218" s="14"/>
      <c r="P218" s="14"/>
      <c r="Q218" s="14"/>
      <c r="R218" s="20"/>
    </row>
    <row r="219" spans="2:18" s="13" customFormat="1">
      <c r="B219" s="18"/>
      <c r="C219" s="14"/>
      <c r="D219" s="14"/>
      <c r="E219" s="14"/>
      <c r="F219" s="14"/>
      <c r="G219" s="14"/>
      <c r="H219" s="14"/>
      <c r="I219" s="14" t="s">
        <v>434</v>
      </c>
      <c r="J219" s="14"/>
      <c r="K219" s="14"/>
      <c r="L219" s="14"/>
      <c r="M219" s="14"/>
      <c r="N219" s="14"/>
      <c r="O219" s="14"/>
      <c r="P219" s="14"/>
      <c r="Q219" s="14"/>
      <c r="R219" s="20"/>
    </row>
    <row r="220" spans="2:18" s="13" customFormat="1">
      <c r="B220" s="18"/>
      <c r="C220" s="14"/>
      <c r="D220" s="14"/>
      <c r="E220" s="14"/>
      <c r="F220" s="14"/>
      <c r="G220" s="14"/>
      <c r="H220" s="14"/>
      <c r="I220" s="14" t="s">
        <v>435</v>
      </c>
      <c r="J220" s="14"/>
      <c r="K220" s="14"/>
      <c r="L220" s="14"/>
      <c r="M220" s="14"/>
      <c r="N220" s="14"/>
      <c r="O220" s="14"/>
      <c r="P220" s="14"/>
      <c r="Q220" s="14"/>
      <c r="R220" s="20"/>
    </row>
    <row r="221" spans="2:18" s="13" customFormat="1">
      <c r="B221" s="18"/>
      <c r="C221" s="14"/>
      <c r="D221" s="14"/>
      <c r="E221" s="14"/>
      <c r="F221" s="14"/>
      <c r="G221" s="14"/>
      <c r="H221" s="14"/>
      <c r="I221" s="14" t="s">
        <v>436</v>
      </c>
      <c r="J221" s="14"/>
      <c r="K221" s="14"/>
      <c r="L221" s="14"/>
      <c r="M221" s="14"/>
      <c r="N221" s="14"/>
      <c r="O221" s="14"/>
      <c r="P221" s="14"/>
      <c r="Q221" s="14"/>
      <c r="R221" s="20"/>
    </row>
    <row r="222" spans="2:18" s="13" customFormat="1">
      <c r="B222" s="18"/>
      <c r="C222" s="14"/>
      <c r="D222" s="14"/>
      <c r="E222" s="14"/>
      <c r="F222" s="14"/>
      <c r="G222" s="14"/>
      <c r="H222" s="14"/>
      <c r="I222" s="14" t="s">
        <v>437</v>
      </c>
      <c r="J222" s="14"/>
      <c r="K222" s="14"/>
      <c r="L222" s="14"/>
      <c r="M222" s="14"/>
      <c r="N222" s="14"/>
      <c r="O222" s="14"/>
      <c r="P222" s="14"/>
      <c r="Q222" s="14"/>
      <c r="R222" s="20"/>
    </row>
    <row r="223" spans="2:18" s="13" customFormat="1">
      <c r="B223" s="18"/>
      <c r="C223" s="14"/>
      <c r="D223" s="14"/>
      <c r="E223" s="14"/>
      <c r="F223" s="14"/>
      <c r="G223" s="14"/>
      <c r="H223" s="14"/>
      <c r="I223" s="14" t="s">
        <v>438</v>
      </c>
      <c r="J223" s="14"/>
      <c r="K223" s="14"/>
      <c r="L223" s="14"/>
      <c r="M223" s="14"/>
      <c r="N223" s="14"/>
      <c r="O223" s="14"/>
      <c r="P223" s="14"/>
      <c r="Q223" s="14"/>
      <c r="R223" s="20"/>
    </row>
    <row r="224" spans="2:18" s="13" customFormat="1">
      <c r="B224" s="18"/>
      <c r="C224" s="14"/>
      <c r="D224" s="14"/>
      <c r="E224" s="14"/>
      <c r="F224" s="14"/>
      <c r="G224" s="14"/>
      <c r="H224" s="14"/>
      <c r="I224" s="14" t="s">
        <v>439</v>
      </c>
      <c r="J224" s="14"/>
      <c r="K224" s="14"/>
      <c r="L224" s="14"/>
      <c r="M224" s="14"/>
      <c r="N224" s="14"/>
      <c r="O224" s="14"/>
      <c r="P224" s="14"/>
      <c r="Q224" s="14"/>
      <c r="R224" s="20"/>
    </row>
    <row r="225" spans="2:18" s="13" customFormat="1">
      <c r="B225" s="18"/>
      <c r="C225" s="14"/>
      <c r="D225" s="14"/>
      <c r="E225" s="14"/>
      <c r="F225" s="14"/>
      <c r="G225" s="14"/>
      <c r="H225" s="14"/>
      <c r="I225" s="14" t="s">
        <v>440</v>
      </c>
      <c r="J225" s="14"/>
      <c r="K225" s="14"/>
      <c r="L225" s="14"/>
      <c r="M225" s="14"/>
      <c r="N225" s="14"/>
      <c r="O225" s="14"/>
      <c r="P225" s="14"/>
      <c r="Q225" s="14"/>
      <c r="R225" s="20"/>
    </row>
    <row r="226" spans="2:18" s="13" customFormat="1">
      <c r="B226" s="18"/>
      <c r="C226" s="14"/>
      <c r="D226" s="14"/>
      <c r="E226" s="14"/>
      <c r="F226" s="14"/>
      <c r="G226" s="14"/>
      <c r="H226" s="14"/>
      <c r="I226" s="14" t="s">
        <v>441</v>
      </c>
      <c r="J226" s="14"/>
      <c r="K226" s="14"/>
      <c r="L226" s="14"/>
      <c r="M226" s="14"/>
      <c r="N226" s="14"/>
      <c r="O226" s="14"/>
      <c r="P226" s="14"/>
      <c r="Q226" s="14"/>
      <c r="R226" s="20"/>
    </row>
    <row r="227" spans="2:18" s="13" customFormat="1">
      <c r="B227" s="18"/>
      <c r="C227" s="14"/>
      <c r="D227" s="14"/>
      <c r="E227" s="14"/>
      <c r="F227" s="14"/>
      <c r="G227" s="14"/>
      <c r="H227" s="14"/>
      <c r="I227" s="14" t="s">
        <v>442</v>
      </c>
      <c r="J227" s="14"/>
      <c r="K227" s="14"/>
      <c r="L227" s="14"/>
      <c r="M227" s="14"/>
      <c r="N227" s="14"/>
      <c r="O227" s="14"/>
      <c r="P227" s="14"/>
      <c r="Q227" s="14"/>
      <c r="R227" s="20"/>
    </row>
    <row r="228" spans="2:18" s="13" customFormat="1">
      <c r="B228" s="18"/>
      <c r="C228" s="14"/>
      <c r="D228" s="14"/>
      <c r="E228" s="14"/>
      <c r="F228" s="14"/>
      <c r="G228" s="14"/>
      <c r="H228" s="14"/>
      <c r="I228" s="14" t="s">
        <v>443</v>
      </c>
      <c r="J228" s="14"/>
      <c r="K228" s="14"/>
      <c r="L228" s="14"/>
      <c r="M228" s="14"/>
      <c r="N228" s="14"/>
      <c r="O228" s="14"/>
      <c r="P228" s="14"/>
      <c r="Q228" s="14"/>
      <c r="R228" s="20"/>
    </row>
    <row r="229" spans="2:18" s="13" customFormat="1">
      <c r="B229" s="18"/>
      <c r="C229" s="14"/>
      <c r="D229" s="14"/>
      <c r="E229" s="14"/>
      <c r="F229" s="14"/>
      <c r="G229" s="14"/>
      <c r="H229" s="14"/>
      <c r="I229" s="14" t="s">
        <v>444</v>
      </c>
      <c r="J229" s="14"/>
      <c r="K229" s="14"/>
      <c r="L229" s="14"/>
      <c r="M229" s="14"/>
      <c r="N229" s="14"/>
      <c r="O229" s="14"/>
      <c r="P229" s="14"/>
      <c r="Q229" s="14"/>
      <c r="R229" s="20"/>
    </row>
    <row r="230" spans="2:18" s="13" customFormat="1">
      <c r="B230" s="18"/>
      <c r="C230" s="14"/>
      <c r="D230" s="14"/>
      <c r="E230" s="14"/>
      <c r="F230" s="14"/>
      <c r="G230" s="14"/>
      <c r="H230" s="14"/>
      <c r="I230" s="14" t="s">
        <v>445</v>
      </c>
      <c r="J230" s="14"/>
      <c r="K230" s="14"/>
      <c r="L230" s="14"/>
      <c r="M230" s="14"/>
      <c r="N230" s="14"/>
      <c r="O230" s="14"/>
      <c r="P230" s="14"/>
      <c r="Q230" s="14"/>
      <c r="R230" s="20"/>
    </row>
    <row r="231" spans="2:18" s="13" customFormat="1">
      <c r="B231" s="18"/>
      <c r="C231" s="14"/>
      <c r="D231" s="14"/>
      <c r="E231" s="14"/>
      <c r="F231" s="14"/>
      <c r="G231" s="14"/>
      <c r="H231" s="14"/>
      <c r="I231" s="14" t="s">
        <v>446</v>
      </c>
      <c r="J231" s="14"/>
      <c r="K231" s="14"/>
      <c r="L231" s="14"/>
      <c r="M231" s="14"/>
      <c r="N231" s="14"/>
      <c r="O231" s="14"/>
      <c r="P231" s="14"/>
      <c r="Q231" s="14"/>
      <c r="R231" s="20"/>
    </row>
    <row r="232" spans="2:18" s="13" customFormat="1">
      <c r="B232" s="18"/>
      <c r="C232" s="14"/>
      <c r="D232" s="14"/>
      <c r="E232" s="14"/>
      <c r="F232" s="14"/>
      <c r="G232" s="14"/>
      <c r="H232" s="14"/>
      <c r="I232" s="14" t="s">
        <v>447</v>
      </c>
      <c r="J232" s="14"/>
      <c r="K232" s="14"/>
      <c r="L232" s="14"/>
      <c r="M232" s="14"/>
      <c r="N232" s="14"/>
      <c r="O232" s="14"/>
      <c r="P232" s="14"/>
      <c r="Q232" s="14"/>
      <c r="R232" s="20"/>
    </row>
    <row r="233" spans="2:18" s="13" customFormat="1">
      <c r="B233" s="18"/>
      <c r="C233" s="14"/>
      <c r="D233" s="14"/>
      <c r="E233" s="14"/>
      <c r="F233" s="14"/>
      <c r="G233" s="14"/>
      <c r="H233" s="14"/>
      <c r="I233" s="14" t="s">
        <v>448</v>
      </c>
      <c r="J233" s="14"/>
      <c r="K233" s="14"/>
      <c r="L233" s="14"/>
      <c r="M233" s="14"/>
      <c r="N233" s="14"/>
      <c r="O233" s="14"/>
      <c r="P233" s="14"/>
      <c r="Q233" s="14"/>
      <c r="R233" s="20"/>
    </row>
    <row r="234" spans="2:18" s="13" customFormat="1">
      <c r="B234" s="18"/>
      <c r="C234" s="14"/>
      <c r="D234" s="14"/>
      <c r="E234" s="14"/>
      <c r="F234" s="14"/>
      <c r="G234" s="14"/>
      <c r="H234" s="14"/>
      <c r="I234" s="14" t="s">
        <v>449</v>
      </c>
      <c r="J234" s="14"/>
      <c r="K234" s="14"/>
      <c r="L234" s="14"/>
      <c r="M234" s="14"/>
      <c r="N234" s="14"/>
      <c r="O234" s="14"/>
      <c r="P234" s="14"/>
      <c r="Q234" s="14"/>
      <c r="R234" s="20"/>
    </row>
    <row r="235" spans="2:18" s="13" customFormat="1">
      <c r="B235" s="18"/>
      <c r="C235" s="14"/>
      <c r="D235" s="14"/>
      <c r="E235" s="14"/>
      <c r="F235" s="14"/>
      <c r="G235" s="14"/>
      <c r="H235" s="14"/>
      <c r="I235" s="14" t="s">
        <v>450</v>
      </c>
      <c r="J235" s="14"/>
      <c r="K235" s="14"/>
      <c r="L235" s="14"/>
      <c r="M235" s="14"/>
      <c r="N235" s="14"/>
      <c r="O235" s="14"/>
      <c r="P235" s="14"/>
      <c r="Q235" s="14"/>
      <c r="R235" s="20"/>
    </row>
    <row r="236" spans="2:18" s="13" customFormat="1">
      <c r="B236" s="18"/>
      <c r="C236" s="14"/>
      <c r="D236" s="14"/>
      <c r="E236" s="14"/>
      <c r="F236" s="14"/>
      <c r="G236" s="14"/>
      <c r="H236" s="14"/>
      <c r="I236" s="14" t="s">
        <v>451</v>
      </c>
      <c r="J236" s="14"/>
      <c r="K236" s="14"/>
      <c r="L236" s="14"/>
      <c r="M236" s="14"/>
      <c r="N236" s="14"/>
      <c r="O236" s="14"/>
      <c r="P236" s="14"/>
      <c r="Q236" s="14"/>
      <c r="R236" s="20"/>
    </row>
    <row r="237" spans="2:18" s="13" customFormat="1">
      <c r="B237" s="18"/>
      <c r="C237" s="14"/>
      <c r="D237" s="14"/>
      <c r="E237" s="14"/>
      <c r="F237" s="14"/>
      <c r="G237" s="14"/>
      <c r="H237" s="14"/>
      <c r="I237" s="14" t="s">
        <v>452</v>
      </c>
      <c r="J237" s="14"/>
      <c r="K237" s="14"/>
      <c r="L237" s="14"/>
      <c r="M237" s="14"/>
      <c r="N237" s="14"/>
      <c r="O237" s="14"/>
      <c r="P237" s="14"/>
      <c r="Q237" s="14"/>
      <c r="R237" s="20"/>
    </row>
    <row r="238" spans="2:18" s="13" customFormat="1">
      <c r="B238" s="18"/>
      <c r="C238" s="14"/>
      <c r="D238" s="14"/>
      <c r="E238" s="14"/>
      <c r="F238" s="14"/>
      <c r="G238" s="14"/>
      <c r="H238" s="14"/>
      <c r="I238" s="14" t="s">
        <v>453</v>
      </c>
      <c r="J238" s="14"/>
      <c r="K238" s="14"/>
      <c r="L238" s="14"/>
      <c r="M238" s="14"/>
      <c r="N238" s="14"/>
      <c r="O238" s="14"/>
      <c r="P238" s="14"/>
      <c r="Q238" s="14"/>
      <c r="R238" s="20"/>
    </row>
    <row r="239" spans="2:18" s="13" customFormat="1">
      <c r="B239" s="18"/>
      <c r="C239" s="14"/>
      <c r="D239" s="14"/>
      <c r="E239" s="14"/>
      <c r="F239" s="14"/>
      <c r="G239" s="14"/>
      <c r="H239" s="14"/>
      <c r="I239" s="14" t="s">
        <v>454</v>
      </c>
      <c r="J239" s="14"/>
      <c r="K239" s="14"/>
      <c r="L239" s="14"/>
      <c r="M239" s="14"/>
      <c r="N239" s="14"/>
      <c r="O239" s="14"/>
      <c r="P239" s="14"/>
      <c r="Q239" s="14"/>
      <c r="R239" s="20"/>
    </row>
    <row r="240" spans="2:18" s="13" customFormat="1">
      <c r="B240" s="18"/>
      <c r="C240" s="14"/>
      <c r="D240" s="14"/>
      <c r="E240" s="14"/>
      <c r="F240" s="14"/>
      <c r="G240" s="14"/>
      <c r="H240" s="14"/>
      <c r="I240" s="14" t="s">
        <v>455</v>
      </c>
      <c r="J240" s="14"/>
      <c r="K240" s="14"/>
      <c r="L240" s="14"/>
      <c r="M240" s="14"/>
      <c r="N240" s="14"/>
      <c r="O240" s="14"/>
      <c r="P240" s="14"/>
      <c r="Q240" s="14"/>
      <c r="R240" s="20"/>
    </row>
    <row r="241" spans="1:18" s="13" customFormat="1">
      <c r="B241" s="18"/>
      <c r="C241" s="14"/>
      <c r="D241" s="14"/>
      <c r="E241" s="14"/>
      <c r="F241" s="14"/>
      <c r="G241" s="14"/>
      <c r="H241" s="14"/>
      <c r="I241" s="14" t="s">
        <v>456</v>
      </c>
      <c r="J241" s="14"/>
      <c r="K241" s="14"/>
      <c r="L241" s="14"/>
      <c r="M241" s="14"/>
      <c r="N241" s="14"/>
      <c r="O241" s="14"/>
      <c r="P241" s="14"/>
      <c r="Q241" s="14"/>
      <c r="R241" s="20"/>
    </row>
    <row r="242" spans="1:18" s="13" customFormat="1">
      <c r="B242" s="18"/>
      <c r="C242" s="14"/>
      <c r="D242" s="14"/>
      <c r="E242" s="14"/>
      <c r="F242" s="14"/>
      <c r="G242" s="14"/>
      <c r="H242" s="14"/>
      <c r="I242" s="14" t="s">
        <v>457</v>
      </c>
      <c r="J242" s="14"/>
      <c r="K242" s="14"/>
      <c r="L242" s="14"/>
      <c r="M242" s="14"/>
      <c r="N242" s="14"/>
      <c r="O242" s="14"/>
      <c r="P242" s="14"/>
      <c r="Q242" s="14"/>
      <c r="R242" s="20"/>
    </row>
    <row r="243" spans="1:18" s="13" customFormat="1">
      <c r="B243" s="18"/>
      <c r="C243" s="14"/>
      <c r="D243" s="14"/>
      <c r="E243" s="14"/>
      <c r="F243" s="14"/>
      <c r="G243" s="14"/>
      <c r="H243" s="14"/>
      <c r="I243" s="14" t="s">
        <v>458</v>
      </c>
      <c r="J243" s="14"/>
      <c r="K243" s="14"/>
      <c r="L243" s="14"/>
      <c r="M243" s="14"/>
      <c r="N243" s="14"/>
      <c r="O243" s="14"/>
      <c r="P243" s="14"/>
      <c r="Q243" s="14"/>
      <c r="R243" s="20"/>
    </row>
    <row r="244" spans="1:18" s="13" customFormat="1">
      <c r="B244" s="18"/>
      <c r="C244" s="14"/>
      <c r="D244" s="14"/>
      <c r="E244" s="14"/>
      <c r="F244" s="14"/>
      <c r="G244" s="14"/>
      <c r="H244" s="14"/>
      <c r="I244" s="14" t="s">
        <v>459</v>
      </c>
      <c r="J244" s="14"/>
      <c r="K244" s="14"/>
      <c r="L244" s="14"/>
      <c r="M244" s="14"/>
      <c r="N244" s="14"/>
      <c r="O244" s="14"/>
      <c r="P244" s="14"/>
      <c r="Q244" s="14"/>
      <c r="R244" s="20"/>
    </row>
    <row r="245" spans="1:18" s="13" customFormat="1">
      <c r="B245" s="18"/>
      <c r="C245" s="14"/>
      <c r="D245" s="14"/>
      <c r="E245" s="14"/>
      <c r="F245" s="14"/>
      <c r="G245" s="14"/>
      <c r="H245" s="14"/>
      <c r="I245" s="14" t="s">
        <v>460</v>
      </c>
      <c r="J245" s="14"/>
      <c r="K245" s="14"/>
      <c r="L245" s="14"/>
      <c r="M245" s="14"/>
      <c r="N245" s="14"/>
      <c r="O245" s="14"/>
      <c r="P245" s="14"/>
      <c r="Q245" s="14"/>
      <c r="R245" s="20"/>
    </row>
    <row r="246" spans="1:18" s="12" customFormat="1">
      <c r="A246" s="11"/>
      <c r="B246" s="21"/>
      <c r="C246" s="14"/>
      <c r="D246" s="17"/>
      <c r="E246" s="17"/>
      <c r="F246" s="17"/>
      <c r="G246" s="16"/>
      <c r="H246" s="16"/>
      <c r="I246" s="17" t="s">
        <v>461</v>
      </c>
      <c r="J246" s="16"/>
      <c r="K246" s="16"/>
      <c r="L246" s="16"/>
      <c r="M246" s="16"/>
      <c r="N246" s="16"/>
      <c r="O246" s="16"/>
      <c r="P246" s="17"/>
      <c r="Q246" s="16"/>
      <c r="R246" s="22"/>
    </row>
    <row r="247" spans="1:18" s="12" customFormat="1">
      <c r="A247" s="11"/>
      <c r="B247" s="21"/>
      <c r="C247" s="17"/>
      <c r="D247" s="17"/>
      <c r="E247" s="17"/>
      <c r="F247" s="17"/>
      <c r="G247" s="16"/>
      <c r="H247" s="16"/>
      <c r="I247" s="17" t="s">
        <v>462</v>
      </c>
      <c r="J247" s="16"/>
      <c r="K247" s="16"/>
      <c r="L247" s="16"/>
      <c r="M247" s="16"/>
      <c r="N247" s="16"/>
      <c r="O247" s="16"/>
      <c r="P247" s="17"/>
      <c r="Q247" s="16"/>
      <c r="R247" s="22"/>
    </row>
    <row r="248" spans="1:18" s="12" customFormat="1">
      <c r="A248" s="11"/>
      <c r="B248" s="21"/>
      <c r="C248" s="17"/>
      <c r="D248" s="17"/>
      <c r="E248" s="17"/>
      <c r="F248" s="17"/>
      <c r="G248" s="16"/>
      <c r="H248" s="16"/>
      <c r="I248" s="17" t="s">
        <v>463</v>
      </c>
      <c r="J248" s="16"/>
      <c r="K248" s="16"/>
      <c r="L248" s="16"/>
      <c r="M248" s="16"/>
      <c r="N248" s="16"/>
      <c r="O248" s="16"/>
      <c r="P248" s="17"/>
      <c r="Q248" s="16"/>
      <c r="R248" s="22"/>
    </row>
    <row r="249" spans="1:18" s="12" customFormat="1">
      <c r="A249" s="11"/>
      <c r="B249" s="21"/>
      <c r="C249" s="17"/>
      <c r="D249" s="17"/>
      <c r="E249" s="17"/>
      <c r="F249" s="17"/>
      <c r="G249" s="16"/>
      <c r="H249" s="16"/>
      <c r="I249" s="17" t="s">
        <v>464</v>
      </c>
      <c r="J249" s="16"/>
      <c r="K249" s="16"/>
      <c r="L249" s="16"/>
      <c r="M249" s="16"/>
      <c r="N249" s="16"/>
      <c r="O249" s="16"/>
      <c r="P249" s="17"/>
      <c r="Q249" s="16"/>
      <c r="R249" s="22"/>
    </row>
    <row r="250" spans="1:18" s="12" customFormat="1">
      <c r="A250" s="11"/>
      <c r="B250" s="21"/>
      <c r="C250" s="17"/>
      <c r="D250" s="17"/>
      <c r="E250" s="17"/>
      <c r="F250" s="17"/>
      <c r="G250" s="16"/>
      <c r="H250" s="16"/>
      <c r="I250" s="17" t="s">
        <v>465</v>
      </c>
      <c r="J250" s="16"/>
      <c r="K250" s="16"/>
      <c r="L250" s="16"/>
      <c r="M250" s="16"/>
      <c r="N250" s="16"/>
      <c r="O250" s="16"/>
      <c r="P250" s="17"/>
      <c r="Q250" s="16"/>
      <c r="R250" s="22"/>
    </row>
    <row r="251" spans="1:18" s="12" customFormat="1" ht="16.5" thickBot="1">
      <c r="A251" s="11"/>
      <c r="B251" s="23"/>
      <c r="C251" s="17"/>
      <c r="D251" s="24"/>
      <c r="E251" s="24"/>
      <c r="F251" s="24"/>
      <c r="G251" s="25"/>
      <c r="H251" s="25"/>
      <c r="I251" s="24" t="s">
        <v>466</v>
      </c>
      <c r="J251" s="25"/>
      <c r="K251" s="25"/>
      <c r="L251" s="25"/>
      <c r="M251" s="25"/>
      <c r="N251" s="25"/>
      <c r="O251" s="25"/>
      <c r="P251" s="24"/>
      <c r="Q251" s="25"/>
      <c r="R251" s="26"/>
    </row>
    <row r="252" spans="1:18" s="12" customFormat="1" ht="16.5" thickBot="1">
      <c r="A252" s="11"/>
      <c r="C252" s="24"/>
      <c r="D252" s="11"/>
      <c r="E252" s="11"/>
      <c r="F252" s="11"/>
      <c r="I252" s="11"/>
      <c r="P252" s="11"/>
    </row>
    <row r="253" spans="1:18" s="12" customFormat="1">
      <c r="A253" s="11"/>
      <c r="C253" s="11"/>
      <c r="D253" s="11"/>
      <c r="E253" s="11"/>
      <c r="F253" s="11"/>
      <c r="I253" s="11"/>
      <c r="P253" s="11"/>
    </row>
    <row r="254" spans="1:18" s="12" customFormat="1">
      <c r="A254" s="11"/>
      <c r="C254" s="11"/>
      <c r="D254" s="11"/>
      <c r="E254" s="11"/>
      <c r="F254" s="11"/>
      <c r="I254" s="11"/>
      <c r="P254" s="11"/>
    </row>
    <row r="255" spans="1:18" s="12" customFormat="1">
      <c r="A255" s="11"/>
      <c r="C255" s="11"/>
      <c r="D255" s="11"/>
      <c r="E255" s="11"/>
      <c r="F255" s="11"/>
      <c r="I255" s="11"/>
      <c r="P255" s="11"/>
    </row>
    <row r="256" spans="1:18" s="12" customFormat="1">
      <c r="A256" s="11"/>
      <c r="C256" s="11"/>
      <c r="D256" s="11"/>
      <c r="E256" s="11"/>
      <c r="F256" s="11"/>
      <c r="I256" s="11"/>
      <c r="P256" s="11"/>
    </row>
    <row r="257" spans="1:16" s="12" customFormat="1">
      <c r="A257" s="11"/>
      <c r="C257" s="11"/>
      <c r="D257" s="11"/>
      <c r="E257" s="11"/>
      <c r="F257" s="11"/>
      <c r="I257" s="11"/>
      <c r="P257" s="11"/>
    </row>
    <row r="258" spans="1:16" s="12" customFormat="1">
      <c r="A258" s="11"/>
      <c r="C258" s="11"/>
      <c r="D258" s="11"/>
      <c r="E258" s="11"/>
      <c r="F258" s="11"/>
      <c r="I258" s="11"/>
      <c r="P258" s="11"/>
    </row>
    <row r="259" spans="1:16" s="12" customFormat="1">
      <c r="A259" s="11"/>
      <c r="C259" s="11"/>
      <c r="D259" s="11"/>
      <c r="E259" s="11"/>
      <c r="F259" s="11"/>
      <c r="I259" s="11"/>
      <c r="P259" s="11"/>
    </row>
    <row r="260" spans="1:16" s="12" customFormat="1">
      <c r="A260" s="11"/>
      <c r="C260" s="11"/>
      <c r="D260" s="11"/>
      <c r="E260" s="11"/>
      <c r="F260" s="11"/>
      <c r="I260" s="11"/>
      <c r="P260" s="11"/>
    </row>
    <row r="261" spans="1:16" s="12" customFormat="1">
      <c r="A261" s="11"/>
      <c r="C261" s="11"/>
      <c r="D261" s="11"/>
      <c r="E261" s="11"/>
      <c r="F261" s="11"/>
      <c r="I261" s="11"/>
      <c r="P261" s="11"/>
    </row>
    <row r="262" spans="1:16" s="12" customFormat="1">
      <c r="A262" s="11"/>
      <c r="C262" s="11"/>
      <c r="D262" s="11"/>
      <c r="E262" s="11"/>
      <c r="F262" s="11"/>
      <c r="I262" s="11"/>
      <c r="P262" s="11"/>
    </row>
    <row r="263" spans="1:16" s="12" customFormat="1">
      <c r="A263" s="11"/>
      <c r="C263" s="11"/>
      <c r="D263" s="11"/>
      <c r="E263" s="11"/>
      <c r="F263" s="11"/>
      <c r="I263" s="11"/>
      <c r="P263" s="11"/>
    </row>
    <row r="264" spans="1:16" s="12" customFormat="1">
      <c r="A264" s="11"/>
      <c r="C264" s="11"/>
      <c r="D264" s="11"/>
      <c r="E264" s="11"/>
      <c r="F264" s="11"/>
      <c r="I264" s="11"/>
      <c r="P264" s="11"/>
    </row>
    <row r="265" spans="1:16" s="12" customFormat="1">
      <c r="A265" s="11"/>
      <c r="C265" s="11"/>
      <c r="D265" s="11"/>
      <c r="E265" s="11"/>
      <c r="F265" s="11"/>
      <c r="I265" s="11"/>
      <c r="P265" s="11"/>
    </row>
    <row r="266" spans="1:16" s="12" customFormat="1">
      <c r="A266" s="11"/>
      <c r="C266" s="11"/>
      <c r="D266" s="11"/>
      <c r="E266" s="11"/>
      <c r="F266" s="11"/>
      <c r="I266" s="11"/>
      <c r="P266" s="11"/>
    </row>
    <row r="267" spans="1:16" s="12" customFormat="1">
      <c r="A267" s="11"/>
      <c r="C267" s="11"/>
      <c r="D267" s="11"/>
      <c r="E267" s="11"/>
      <c r="F267" s="11"/>
      <c r="I267" s="11"/>
      <c r="P267" s="11"/>
    </row>
    <row r="268" spans="1:16" s="12" customFormat="1">
      <c r="A268" s="11"/>
      <c r="C268" s="11"/>
      <c r="D268" s="11"/>
      <c r="E268" s="11"/>
      <c r="F268" s="11"/>
      <c r="I268" s="11"/>
      <c r="P268" s="11"/>
    </row>
    <row r="269" spans="1:16" s="12" customFormat="1">
      <c r="A269" s="11"/>
      <c r="C269" s="11"/>
      <c r="D269" s="11"/>
      <c r="E269" s="11"/>
      <c r="F269" s="11"/>
      <c r="I269" s="11"/>
      <c r="P269" s="11"/>
    </row>
    <row r="270" spans="1:16" s="12" customFormat="1">
      <c r="A270" s="11"/>
      <c r="C270" s="11"/>
      <c r="D270" s="11"/>
      <c r="E270" s="11"/>
      <c r="F270" s="11"/>
      <c r="I270" s="11"/>
      <c r="P270" s="11"/>
    </row>
    <row r="271" spans="1:16" s="12" customFormat="1">
      <c r="A271" s="11"/>
      <c r="C271" s="11"/>
      <c r="D271" s="11"/>
      <c r="E271" s="11"/>
      <c r="F271" s="11"/>
      <c r="I271" s="11"/>
      <c r="P271" s="11"/>
    </row>
    <row r="272" spans="1:16" s="12" customFormat="1">
      <c r="A272" s="11"/>
      <c r="C272" s="11"/>
      <c r="D272" s="11"/>
      <c r="E272" s="11"/>
      <c r="F272" s="11"/>
      <c r="I272" s="11"/>
      <c r="P272" s="11"/>
    </row>
    <row r="273" spans="1:16" s="12" customFormat="1">
      <c r="A273" s="11"/>
      <c r="C273" s="11"/>
      <c r="D273" s="11"/>
      <c r="E273" s="11"/>
      <c r="F273" s="11"/>
      <c r="I273" s="11"/>
      <c r="P273" s="11"/>
    </row>
    <row r="274" spans="1:16" s="12" customFormat="1">
      <c r="A274" s="11"/>
      <c r="C274" s="11"/>
      <c r="D274" s="11"/>
      <c r="E274" s="11"/>
      <c r="F274" s="11"/>
      <c r="I274" s="11"/>
      <c r="P274" s="11"/>
    </row>
    <row r="275" spans="1:16" s="12" customFormat="1">
      <c r="A275" s="11"/>
      <c r="C275" s="11"/>
      <c r="D275" s="11"/>
      <c r="E275" s="11"/>
      <c r="F275" s="11"/>
      <c r="I275" s="11"/>
      <c r="P275" s="11"/>
    </row>
    <row r="276" spans="1:16" s="12" customFormat="1">
      <c r="A276" s="11"/>
      <c r="C276" s="11"/>
      <c r="D276" s="11"/>
      <c r="E276" s="11"/>
      <c r="F276" s="11"/>
      <c r="I276" s="11"/>
      <c r="P276" s="11"/>
    </row>
    <row r="277" spans="1:16" s="12" customFormat="1">
      <c r="A277" s="11"/>
      <c r="C277" s="11"/>
      <c r="D277" s="11"/>
      <c r="E277" s="11"/>
      <c r="F277" s="11"/>
      <c r="I277" s="11"/>
      <c r="P277" s="11"/>
    </row>
    <row r="278" spans="1:16" s="12" customFormat="1">
      <c r="A278" s="11"/>
      <c r="C278" s="11"/>
      <c r="D278" s="11"/>
      <c r="E278" s="11"/>
      <c r="F278" s="11"/>
      <c r="I278" s="11"/>
      <c r="P278" s="11"/>
    </row>
    <row r="279" spans="1:16" s="12" customFormat="1">
      <c r="A279" s="11"/>
      <c r="C279" s="11"/>
      <c r="D279" s="11"/>
      <c r="E279" s="11"/>
      <c r="F279" s="11"/>
      <c r="I279" s="11"/>
      <c r="P279" s="11"/>
    </row>
    <row r="280" spans="1:16" s="12" customFormat="1">
      <c r="A280" s="11"/>
      <c r="C280" s="11"/>
      <c r="D280" s="11"/>
      <c r="E280" s="11"/>
      <c r="F280" s="11"/>
      <c r="I280" s="11"/>
      <c r="P280" s="11"/>
    </row>
    <row r="281" spans="1:16" s="12" customFormat="1">
      <c r="A281" s="11"/>
      <c r="C281" s="11"/>
      <c r="D281" s="11"/>
      <c r="E281" s="11"/>
      <c r="F281" s="11"/>
      <c r="I281" s="11"/>
      <c r="P281" s="11"/>
    </row>
    <row r="282" spans="1:16" s="12" customFormat="1">
      <c r="A282" s="11"/>
      <c r="C282" s="11"/>
      <c r="D282" s="11"/>
      <c r="E282" s="11"/>
      <c r="F282" s="11"/>
      <c r="I282" s="11"/>
      <c r="P282" s="11"/>
    </row>
    <row r="283" spans="1:16" s="12" customFormat="1">
      <c r="A283" s="11"/>
      <c r="C283" s="11"/>
      <c r="D283" s="11"/>
      <c r="E283" s="11"/>
      <c r="F283" s="11"/>
      <c r="I283" s="11"/>
      <c r="P283" s="11"/>
    </row>
    <row r="284" spans="1:16" s="12" customFormat="1">
      <c r="A284" s="11"/>
      <c r="C284" s="11"/>
      <c r="D284" s="11"/>
      <c r="E284" s="11"/>
      <c r="F284" s="11"/>
      <c r="I284" s="11"/>
      <c r="P284" s="11"/>
    </row>
    <row r="285" spans="1:16" s="12" customFormat="1">
      <c r="A285" s="11"/>
      <c r="C285" s="11"/>
      <c r="D285" s="11"/>
      <c r="E285" s="11"/>
      <c r="F285" s="11"/>
      <c r="I285" s="11"/>
      <c r="P285" s="11"/>
    </row>
    <row r="286" spans="1:16" s="12" customFormat="1">
      <c r="A286" s="11"/>
      <c r="C286" s="11"/>
      <c r="D286" s="11"/>
      <c r="E286" s="11"/>
      <c r="F286" s="11"/>
      <c r="I286" s="11"/>
      <c r="P286" s="11"/>
    </row>
    <row r="287" spans="1:16" s="12" customFormat="1">
      <c r="A287" s="11"/>
      <c r="C287" s="11"/>
      <c r="D287" s="11"/>
      <c r="E287" s="11"/>
      <c r="F287" s="11"/>
      <c r="I287" s="11"/>
      <c r="P287" s="11"/>
    </row>
    <row r="288" spans="1:16" s="12" customFormat="1">
      <c r="A288" s="11"/>
      <c r="C288" s="11"/>
      <c r="D288" s="11"/>
      <c r="E288" s="11"/>
      <c r="F288" s="11"/>
      <c r="I288" s="11"/>
      <c r="P288" s="11"/>
    </row>
    <row r="289" spans="1:16" s="12" customFormat="1">
      <c r="A289" s="11"/>
      <c r="C289" s="11"/>
      <c r="D289" s="11"/>
      <c r="E289" s="11"/>
      <c r="F289" s="11"/>
      <c r="I289" s="11"/>
      <c r="P289" s="11"/>
    </row>
    <row r="290" spans="1:16" s="12" customFormat="1">
      <c r="A290" s="11"/>
      <c r="C290" s="11"/>
      <c r="D290" s="11"/>
      <c r="E290" s="11"/>
      <c r="F290" s="11"/>
      <c r="I290" s="11"/>
      <c r="P290" s="11"/>
    </row>
    <row r="291" spans="1:16" s="12" customFormat="1">
      <c r="A291" s="11"/>
      <c r="C291" s="11"/>
      <c r="D291" s="11"/>
      <c r="E291" s="11"/>
      <c r="F291" s="11"/>
      <c r="I291" s="11"/>
      <c r="P291" s="11"/>
    </row>
    <row r="292" spans="1:16" s="12" customFormat="1">
      <c r="A292" s="11"/>
      <c r="C292" s="11"/>
      <c r="D292" s="11"/>
      <c r="E292" s="11"/>
      <c r="F292" s="11"/>
      <c r="I292" s="11"/>
      <c r="P292" s="11"/>
    </row>
    <row r="293" spans="1:16" s="12" customFormat="1">
      <c r="A293" s="11"/>
      <c r="C293" s="11"/>
      <c r="D293" s="11"/>
      <c r="E293" s="11"/>
      <c r="F293" s="11"/>
      <c r="I293" s="11"/>
      <c r="P293" s="11"/>
    </row>
    <row r="294" spans="1:16" s="12" customFormat="1">
      <c r="A294" s="11"/>
      <c r="C294" s="11"/>
      <c r="D294" s="11"/>
      <c r="E294" s="11"/>
      <c r="F294" s="11"/>
      <c r="I294" s="11"/>
      <c r="P294" s="11"/>
    </row>
    <row r="295" spans="1:16" s="12" customFormat="1">
      <c r="A295" s="11"/>
      <c r="C295" s="11"/>
      <c r="D295" s="11"/>
      <c r="E295" s="11"/>
      <c r="F295" s="11"/>
      <c r="I295" s="11"/>
      <c r="P295" s="11"/>
    </row>
    <row r="296" spans="1:16" s="12" customFormat="1">
      <c r="A296" s="11"/>
      <c r="C296" s="11"/>
      <c r="D296" s="11"/>
      <c r="E296" s="11"/>
      <c r="F296" s="11"/>
      <c r="I296" s="11"/>
      <c r="P296" s="11"/>
    </row>
    <row r="297" spans="1:16" s="12" customFormat="1">
      <c r="A297" s="11"/>
      <c r="C297" s="11"/>
      <c r="D297" s="11"/>
      <c r="E297" s="11"/>
      <c r="F297" s="11"/>
      <c r="I297" s="11"/>
      <c r="P297" s="11"/>
    </row>
    <row r="298" spans="1:16" s="12" customFormat="1">
      <c r="A298" s="11"/>
      <c r="C298" s="11"/>
      <c r="D298" s="11"/>
      <c r="E298" s="11"/>
      <c r="F298" s="11"/>
      <c r="I298" s="11"/>
      <c r="P298" s="11"/>
    </row>
    <row r="299" spans="1:16" s="12" customFormat="1">
      <c r="A299" s="11"/>
      <c r="C299" s="11"/>
      <c r="D299" s="11"/>
      <c r="E299" s="11"/>
      <c r="F299" s="11"/>
      <c r="I299" s="11"/>
      <c r="P299" s="11"/>
    </row>
    <row r="300" spans="1:16" s="12" customFormat="1">
      <c r="A300" s="11"/>
      <c r="C300" s="11"/>
      <c r="D300" s="11"/>
      <c r="E300" s="11"/>
      <c r="F300" s="11"/>
      <c r="I300" s="11"/>
      <c r="P300" s="11"/>
    </row>
    <row r="301" spans="1:16" s="12" customFormat="1">
      <c r="A301" s="11"/>
      <c r="C301" s="11"/>
      <c r="D301" s="11"/>
      <c r="E301" s="11"/>
      <c r="F301" s="11"/>
      <c r="I301" s="11"/>
      <c r="P301" s="11"/>
    </row>
    <row r="302" spans="1:16" s="12" customFormat="1">
      <c r="A302" s="11"/>
      <c r="C302" s="11"/>
      <c r="D302" s="11"/>
      <c r="E302" s="11"/>
      <c r="F302" s="11"/>
      <c r="I302" s="11"/>
      <c r="P302" s="11"/>
    </row>
    <row r="303" spans="1:16" s="12" customFormat="1">
      <c r="A303" s="11"/>
      <c r="C303" s="11"/>
      <c r="D303" s="11"/>
      <c r="E303" s="11"/>
      <c r="F303" s="11"/>
      <c r="I303" s="11"/>
      <c r="P303" s="11"/>
    </row>
    <row r="304" spans="1:16" s="12" customFormat="1">
      <c r="A304" s="11"/>
      <c r="C304" s="11"/>
      <c r="D304" s="11"/>
      <c r="E304" s="11"/>
      <c r="F304" s="11"/>
      <c r="I304" s="11"/>
      <c r="P304" s="11"/>
    </row>
    <row r="305" spans="1:16" s="12" customFormat="1">
      <c r="A305" s="11"/>
      <c r="C305" s="11"/>
      <c r="D305" s="11"/>
      <c r="E305" s="11"/>
      <c r="F305" s="11"/>
      <c r="I305" s="11"/>
      <c r="P305" s="11"/>
    </row>
    <row r="306" spans="1:16" s="12" customFormat="1">
      <c r="A306" s="11"/>
      <c r="C306" s="11"/>
      <c r="D306" s="11"/>
      <c r="E306" s="11"/>
      <c r="F306" s="11"/>
      <c r="I306" s="11"/>
      <c r="P306" s="11"/>
    </row>
    <row r="307" spans="1:16" s="12" customFormat="1">
      <c r="A307" s="11"/>
      <c r="C307" s="11"/>
      <c r="D307" s="11"/>
      <c r="E307" s="11"/>
      <c r="F307" s="11"/>
      <c r="I307" s="11"/>
      <c r="P307" s="11"/>
    </row>
    <row r="308" spans="1:16" s="12" customFormat="1">
      <c r="A308" s="11"/>
      <c r="C308" s="11"/>
      <c r="D308" s="11"/>
      <c r="E308" s="11"/>
      <c r="F308" s="11"/>
      <c r="I308" s="11"/>
      <c r="P308" s="11"/>
    </row>
    <row r="309" spans="1:16" s="12" customFormat="1">
      <c r="A309" s="11"/>
      <c r="C309" s="11"/>
      <c r="D309" s="11"/>
      <c r="E309" s="11"/>
      <c r="F309" s="11"/>
      <c r="I309" s="11"/>
      <c r="P309" s="11"/>
    </row>
    <row r="310" spans="1:16" s="12" customFormat="1">
      <c r="A310" s="11"/>
      <c r="C310" s="11"/>
      <c r="D310" s="11"/>
      <c r="E310" s="11"/>
      <c r="F310" s="11"/>
      <c r="I310" s="11"/>
      <c r="P310" s="11"/>
    </row>
    <row r="311" spans="1:16" s="12" customFormat="1">
      <c r="A311" s="11"/>
      <c r="C311" s="11"/>
      <c r="D311" s="11"/>
      <c r="E311" s="11"/>
      <c r="F311" s="11"/>
      <c r="I311" s="11"/>
      <c r="P311" s="11"/>
    </row>
    <row r="312" spans="1:16" s="12" customFormat="1">
      <c r="A312" s="11"/>
      <c r="C312" s="11"/>
      <c r="D312" s="11"/>
      <c r="E312" s="11"/>
      <c r="F312" s="11"/>
      <c r="I312" s="11"/>
      <c r="P312" s="11"/>
    </row>
    <row r="313" spans="1:16" s="12" customFormat="1">
      <c r="A313" s="11"/>
      <c r="C313" s="11"/>
      <c r="D313" s="11"/>
      <c r="E313" s="11"/>
      <c r="F313" s="11"/>
      <c r="I313" s="11"/>
      <c r="P313" s="11"/>
    </row>
    <row r="314" spans="1:16" s="12" customFormat="1">
      <c r="A314" s="11"/>
      <c r="C314" s="11"/>
      <c r="D314" s="11"/>
      <c r="E314" s="11"/>
      <c r="F314" s="11"/>
      <c r="I314" s="11"/>
      <c r="P314" s="11"/>
    </row>
    <row r="315" spans="1:16" s="12" customFormat="1">
      <c r="A315" s="11"/>
      <c r="C315" s="11"/>
      <c r="D315" s="11"/>
      <c r="E315" s="11"/>
      <c r="F315" s="11"/>
      <c r="I315" s="11"/>
      <c r="P315" s="11"/>
    </row>
    <row r="316" spans="1:16" s="12" customFormat="1">
      <c r="A316" s="11"/>
      <c r="C316" s="11"/>
      <c r="D316" s="11"/>
      <c r="E316" s="11"/>
      <c r="F316" s="11"/>
      <c r="I316" s="11"/>
      <c r="P316" s="11"/>
    </row>
    <row r="317" spans="1:16" s="12" customFormat="1">
      <c r="A317" s="11"/>
      <c r="C317" s="11"/>
      <c r="D317" s="11"/>
      <c r="E317" s="11"/>
      <c r="F317" s="11"/>
      <c r="I317" s="11"/>
      <c r="P317" s="11"/>
    </row>
    <row r="318" spans="1:16" s="12" customFormat="1">
      <c r="A318" s="11"/>
      <c r="C318" s="11"/>
      <c r="D318" s="11"/>
      <c r="E318" s="11"/>
      <c r="F318" s="11"/>
      <c r="I318" s="11"/>
      <c r="P318" s="11"/>
    </row>
    <row r="319" spans="1:16" s="12" customFormat="1">
      <c r="A319" s="11"/>
      <c r="C319" s="11"/>
      <c r="D319" s="11"/>
      <c r="E319" s="11"/>
      <c r="F319" s="11"/>
      <c r="I319" s="11"/>
      <c r="P319" s="11"/>
    </row>
    <row r="320" spans="1:16" s="12" customFormat="1">
      <c r="A320" s="11"/>
      <c r="C320" s="11"/>
      <c r="D320" s="11"/>
      <c r="E320" s="11"/>
      <c r="F320" s="11"/>
      <c r="I320" s="11"/>
      <c r="P320" s="11"/>
    </row>
    <row r="321" spans="1:16" s="12" customFormat="1">
      <c r="A321" s="11"/>
      <c r="C321" s="11"/>
      <c r="D321" s="11"/>
      <c r="E321" s="11"/>
      <c r="F321" s="11"/>
      <c r="I321" s="11"/>
      <c r="P321" s="11"/>
    </row>
    <row r="322" spans="1:16" s="12" customFormat="1">
      <c r="A322" s="11"/>
      <c r="C322" s="11"/>
      <c r="D322" s="11"/>
      <c r="E322" s="11"/>
      <c r="F322" s="11"/>
      <c r="I322" s="11"/>
      <c r="P322" s="11"/>
    </row>
    <row r="323" spans="1:16" s="12" customFormat="1">
      <c r="A323" s="11"/>
      <c r="C323" s="11"/>
      <c r="D323" s="11"/>
      <c r="E323" s="11"/>
      <c r="F323" s="11"/>
      <c r="I323" s="11"/>
      <c r="P323" s="11"/>
    </row>
    <row r="324" spans="1:16" s="12" customFormat="1">
      <c r="A324" s="11"/>
      <c r="C324" s="11"/>
      <c r="D324" s="11"/>
      <c r="E324" s="11"/>
      <c r="F324" s="11"/>
      <c r="I324" s="11"/>
      <c r="P324" s="11"/>
    </row>
    <row r="325" spans="1:16" s="12" customFormat="1">
      <c r="A325" s="11"/>
      <c r="C325" s="11"/>
      <c r="D325" s="11"/>
      <c r="E325" s="11"/>
      <c r="F325" s="11"/>
      <c r="I325" s="11"/>
      <c r="P325" s="11"/>
    </row>
    <row r="326" spans="1:16" s="12" customFormat="1">
      <c r="A326" s="11"/>
      <c r="C326" s="11"/>
      <c r="D326" s="11"/>
      <c r="E326" s="11"/>
      <c r="F326" s="11"/>
      <c r="I326" s="11"/>
      <c r="P326" s="11"/>
    </row>
    <row r="327" spans="1:16" s="12" customFormat="1">
      <c r="A327" s="11"/>
      <c r="C327" s="11"/>
      <c r="D327" s="11"/>
      <c r="E327" s="11"/>
      <c r="F327" s="11"/>
      <c r="I327" s="11"/>
      <c r="P327" s="11"/>
    </row>
    <row r="328" spans="1:16" s="12" customFormat="1">
      <c r="A328" s="11"/>
      <c r="C328" s="11"/>
      <c r="D328" s="11"/>
      <c r="E328" s="11"/>
      <c r="F328" s="11"/>
      <c r="I328" s="11"/>
      <c r="P328" s="11"/>
    </row>
    <row r="329" spans="1:16" s="12" customFormat="1">
      <c r="A329" s="11"/>
      <c r="C329" s="11"/>
      <c r="D329" s="11"/>
      <c r="E329" s="11"/>
      <c r="F329" s="11"/>
      <c r="I329" s="11"/>
      <c r="P329" s="11"/>
    </row>
    <row r="330" spans="1:16" s="12" customFormat="1">
      <c r="A330" s="11"/>
      <c r="C330" s="11"/>
      <c r="D330" s="11"/>
      <c r="E330" s="11"/>
      <c r="F330" s="11"/>
      <c r="I330" s="11"/>
      <c r="P330" s="11"/>
    </row>
    <row r="331" spans="1:16" s="12" customFormat="1">
      <c r="A331" s="11"/>
      <c r="C331" s="11"/>
      <c r="D331" s="11"/>
      <c r="E331" s="11"/>
      <c r="F331" s="11"/>
      <c r="I331" s="11"/>
      <c r="P331" s="11"/>
    </row>
    <row r="332" spans="1:16" s="12" customFormat="1">
      <c r="A332" s="11"/>
      <c r="C332" s="11"/>
      <c r="D332" s="11"/>
      <c r="E332" s="11"/>
      <c r="F332" s="11"/>
      <c r="I332" s="11"/>
      <c r="P332" s="11"/>
    </row>
    <row r="333" spans="1:16" s="12" customFormat="1">
      <c r="A333" s="11"/>
      <c r="C333" s="11"/>
      <c r="D333" s="11"/>
      <c r="E333" s="11"/>
      <c r="F333" s="11"/>
      <c r="I333" s="11"/>
      <c r="P333" s="11"/>
    </row>
    <row r="334" spans="1:16" s="12" customFormat="1">
      <c r="A334" s="11"/>
      <c r="C334" s="11"/>
      <c r="D334" s="11"/>
      <c r="E334" s="11"/>
      <c r="F334" s="11"/>
      <c r="I334" s="11"/>
      <c r="P334" s="11"/>
    </row>
    <row r="335" spans="1:16" s="12" customFormat="1">
      <c r="A335" s="11"/>
      <c r="C335" s="11"/>
      <c r="D335" s="11"/>
      <c r="E335" s="11"/>
      <c r="F335" s="11"/>
      <c r="I335" s="11"/>
      <c r="P335" s="11"/>
    </row>
    <row r="336" spans="1:16" s="12" customFormat="1">
      <c r="A336" s="11"/>
      <c r="C336" s="11"/>
      <c r="D336" s="11"/>
      <c r="E336" s="11"/>
      <c r="F336" s="11"/>
      <c r="I336" s="11"/>
      <c r="P336" s="11"/>
    </row>
    <row r="337" spans="1:16" s="12" customFormat="1">
      <c r="A337" s="11"/>
      <c r="C337" s="11"/>
      <c r="D337" s="11"/>
      <c r="E337" s="11"/>
      <c r="F337" s="11"/>
      <c r="I337" s="11"/>
      <c r="P337" s="11"/>
    </row>
    <row r="338" spans="1:16" s="12" customFormat="1">
      <c r="A338" s="11"/>
      <c r="C338" s="11"/>
      <c r="D338" s="11"/>
      <c r="E338" s="11"/>
      <c r="F338" s="11"/>
      <c r="I338" s="11"/>
      <c r="P338" s="11"/>
    </row>
    <row r="339" spans="1:16" s="12" customFormat="1">
      <c r="A339" s="11"/>
      <c r="C339" s="11"/>
      <c r="D339" s="11"/>
      <c r="E339" s="11"/>
      <c r="F339" s="11"/>
      <c r="I339" s="11"/>
      <c r="P339" s="11"/>
    </row>
    <row r="340" spans="1:16" s="12" customFormat="1">
      <c r="A340" s="11"/>
      <c r="C340" s="11"/>
      <c r="D340" s="11"/>
      <c r="E340" s="11"/>
      <c r="F340" s="11"/>
      <c r="I340" s="11"/>
      <c r="P340" s="11"/>
    </row>
    <row r="341" spans="1:16" s="12" customFormat="1">
      <c r="A341" s="11"/>
      <c r="C341" s="11"/>
      <c r="D341" s="11"/>
      <c r="E341" s="11"/>
      <c r="F341" s="11"/>
      <c r="I341" s="11"/>
      <c r="P341" s="11"/>
    </row>
    <row r="342" spans="1:16" s="12" customFormat="1">
      <c r="A342" s="11"/>
      <c r="C342" s="11"/>
      <c r="D342" s="11"/>
      <c r="E342" s="11"/>
      <c r="F342" s="11"/>
      <c r="I342" s="11"/>
      <c r="P342" s="11"/>
    </row>
    <row r="343" spans="1:16" s="12" customFormat="1">
      <c r="A343" s="11"/>
      <c r="C343" s="11"/>
      <c r="D343" s="11"/>
      <c r="E343" s="11"/>
      <c r="F343" s="11"/>
      <c r="I343" s="11"/>
      <c r="P343" s="11"/>
    </row>
    <row r="344" spans="1:16" s="12" customFormat="1">
      <c r="A344" s="11"/>
      <c r="C344" s="11"/>
      <c r="D344" s="11"/>
      <c r="E344" s="11"/>
      <c r="F344" s="11"/>
      <c r="I344" s="11"/>
      <c r="P344" s="11"/>
    </row>
    <row r="345" spans="1:16" s="12" customFormat="1">
      <c r="A345" s="11"/>
      <c r="C345" s="11"/>
      <c r="D345" s="11"/>
      <c r="E345" s="11"/>
      <c r="F345" s="11"/>
      <c r="I345" s="11"/>
      <c r="P345" s="11"/>
    </row>
    <row r="346" spans="1:16" s="12" customFormat="1">
      <c r="A346" s="11"/>
      <c r="C346" s="11"/>
      <c r="D346" s="11"/>
      <c r="E346" s="11"/>
      <c r="F346" s="11"/>
      <c r="I346" s="11"/>
      <c r="P346" s="11"/>
    </row>
    <row r="347" spans="1:16" s="12" customFormat="1">
      <c r="A347" s="11"/>
      <c r="C347" s="11"/>
      <c r="D347" s="11"/>
      <c r="E347" s="11"/>
      <c r="F347" s="11"/>
      <c r="I347" s="11"/>
      <c r="P347" s="11"/>
    </row>
    <row r="348" spans="1:16" s="12" customFormat="1">
      <c r="A348" s="11"/>
      <c r="C348" s="11"/>
      <c r="D348" s="11"/>
      <c r="E348" s="11"/>
      <c r="F348" s="11"/>
      <c r="I348" s="11"/>
      <c r="P348" s="11"/>
    </row>
    <row r="349" spans="1:16" s="12" customFormat="1">
      <c r="A349" s="11"/>
      <c r="C349" s="11"/>
      <c r="D349" s="11"/>
      <c r="E349" s="11"/>
      <c r="F349" s="11"/>
      <c r="I349" s="11"/>
      <c r="P349" s="11"/>
    </row>
    <row r="350" spans="1:16" s="12" customFormat="1">
      <c r="A350" s="11"/>
      <c r="C350" s="11"/>
      <c r="D350" s="11"/>
      <c r="E350" s="11"/>
      <c r="F350" s="11"/>
      <c r="I350" s="11"/>
      <c r="P350" s="11"/>
    </row>
    <row r="351" spans="1:16" s="12" customFormat="1">
      <c r="A351" s="11"/>
      <c r="C351" s="11"/>
      <c r="D351" s="11"/>
      <c r="E351" s="11"/>
      <c r="F351" s="11"/>
      <c r="I351" s="11"/>
      <c r="P351" s="11"/>
    </row>
    <row r="352" spans="1:16" s="12" customFormat="1">
      <c r="A352" s="11"/>
      <c r="C352" s="11"/>
      <c r="D352" s="11"/>
      <c r="E352" s="11"/>
      <c r="F352" s="11"/>
      <c r="I352" s="11"/>
      <c r="P352" s="11"/>
    </row>
    <row r="353" spans="1:16" s="12" customFormat="1">
      <c r="A353" s="11"/>
      <c r="C353" s="11"/>
      <c r="D353" s="11"/>
      <c r="E353" s="11"/>
      <c r="F353" s="11"/>
      <c r="I353" s="11"/>
      <c r="P353" s="11"/>
    </row>
    <row r="354" spans="1:16" s="12" customFormat="1">
      <c r="A354" s="11"/>
      <c r="C354" s="11"/>
      <c r="D354" s="11"/>
      <c r="E354" s="11"/>
      <c r="F354" s="11"/>
      <c r="I354" s="11"/>
      <c r="P354" s="11"/>
    </row>
    <row r="355" spans="1:16" s="12" customFormat="1">
      <c r="A355" s="11"/>
      <c r="C355" s="11"/>
      <c r="D355" s="11"/>
      <c r="E355" s="11"/>
      <c r="F355" s="11"/>
      <c r="I355" s="11"/>
      <c r="P355" s="11"/>
    </row>
    <row r="356" spans="1:16" s="12" customFormat="1">
      <c r="A356" s="11"/>
      <c r="C356" s="11"/>
      <c r="D356" s="11"/>
      <c r="E356" s="11"/>
      <c r="F356" s="11"/>
      <c r="I356" s="11"/>
      <c r="P356" s="11"/>
    </row>
    <row r="357" spans="1:16" s="12" customFormat="1">
      <c r="A357" s="11"/>
      <c r="C357" s="11"/>
      <c r="D357" s="11"/>
      <c r="E357" s="11"/>
      <c r="F357" s="11"/>
      <c r="I357" s="11"/>
      <c r="P357" s="11"/>
    </row>
    <row r="358" spans="1:16" s="12" customFormat="1">
      <c r="A358" s="11"/>
      <c r="C358" s="11"/>
      <c r="D358" s="11"/>
      <c r="E358" s="11"/>
      <c r="F358" s="11"/>
      <c r="I358" s="11"/>
      <c r="P358" s="11"/>
    </row>
    <row r="359" spans="1:16" s="12" customFormat="1">
      <c r="A359" s="11"/>
      <c r="C359" s="11"/>
      <c r="D359" s="11"/>
      <c r="E359" s="11"/>
      <c r="F359" s="11"/>
      <c r="I359" s="11"/>
      <c r="P359" s="11"/>
    </row>
    <row r="360" spans="1:16" s="12" customFormat="1">
      <c r="A360" s="11"/>
      <c r="C360" s="11"/>
      <c r="D360" s="11"/>
      <c r="E360" s="11"/>
      <c r="F360" s="11"/>
      <c r="I360" s="11"/>
      <c r="P360" s="11"/>
    </row>
    <row r="361" spans="1:16" s="12" customFormat="1">
      <c r="A361" s="11"/>
      <c r="C361" s="11"/>
      <c r="D361" s="11"/>
      <c r="E361" s="11"/>
      <c r="F361" s="11"/>
      <c r="I361" s="11"/>
      <c r="P361" s="11"/>
    </row>
    <row r="362" spans="1:16" s="12" customFormat="1">
      <c r="A362" s="11"/>
      <c r="C362" s="11"/>
      <c r="D362" s="11"/>
      <c r="E362" s="11"/>
      <c r="F362" s="11"/>
      <c r="I362" s="11"/>
      <c r="P362" s="11"/>
    </row>
    <row r="363" spans="1:16" s="12" customFormat="1">
      <c r="A363" s="11"/>
      <c r="C363" s="11"/>
      <c r="D363" s="11"/>
      <c r="E363" s="11"/>
      <c r="F363" s="11"/>
      <c r="I363" s="11"/>
      <c r="P363" s="11"/>
    </row>
    <row r="364" spans="1:16" s="12" customFormat="1">
      <c r="A364" s="11"/>
      <c r="C364" s="11"/>
      <c r="D364" s="11"/>
      <c r="E364" s="11"/>
      <c r="F364" s="11"/>
      <c r="I364" s="11"/>
      <c r="P364" s="11"/>
    </row>
    <row r="365" spans="1:16" s="12" customFormat="1">
      <c r="A365" s="11"/>
      <c r="C365" s="11"/>
      <c r="D365" s="11"/>
      <c r="E365" s="11"/>
      <c r="F365" s="11"/>
      <c r="I365" s="11"/>
      <c r="P365" s="11"/>
    </row>
    <row r="366" spans="1:16" s="12" customFormat="1">
      <c r="A366" s="11"/>
      <c r="C366" s="11"/>
      <c r="D366" s="11"/>
      <c r="E366" s="11"/>
      <c r="F366" s="11"/>
      <c r="I366" s="11"/>
      <c r="P366" s="11"/>
    </row>
    <row r="367" spans="1:16" s="12" customFormat="1">
      <c r="A367" s="11"/>
      <c r="C367" s="11"/>
      <c r="D367" s="11"/>
      <c r="E367" s="11"/>
      <c r="F367" s="11"/>
      <c r="I367" s="11"/>
      <c r="P367" s="11"/>
    </row>
    <row r="368" spans="1:16" s="12" customFormat="1">
      <c r="A368" s="11"/>
      <c r="C368" s="11"/>
      <c r="D368" s="11"/>
      <c r="E368" s="11"/>
      <c r="F368" s="11"/>
      <c r="I368" s="11"/>
      <c r="P368" s="11"/>
    </row>
    <row r="369" spans="1:16" s="12" customFormat="1">
      <c r="A369" s="11"/>
      <c r="C369" s="11"/>
      <c r="D369" s="11"/>
      <c r="E369" s="11"/>
      <c r="F369" s="11"/>
      <c r="I369" s="11"/>
      <c r="P369" s="11"/>
    </row>
    <row r="370" spans="1:16" s="12" customFormat="1">
      <c r="A370" s="11"/>
      <c r="C370" s="11"/>
      <c r="D370" s="11"/>
      <c r="E370" s="11"/>
      <c r="F370" s="11"/>
      <c r="I370" s="11"/>
      <c r="P370" s="11"/>
    </row>
    <row r="371" spans="1:16" s="12" customFormat="1">
      <c r="A371" s="11"/>
      <c r="C371" s="11"/>
      <c r="D371" s="11"/>
      <c r="E371" s="11"/>
      <c r="F371" s="11"/>
      <c r="I371" s="11"/>
      <c r="P371" s="11"/>
    </row>
    <row r="372" spans="1:16" s="12" customFormat="1">
      <c r="A372" s="11"/>
      <c r="C372" s="11"/>
      <c r="D372" s="11"/>
      <c r="E372" s="11"/>
      <c r="F372" s="11"/>
      <c r="I372" s="11"/>
      <c r="P372" s="11"/>
    </row>
    <row r="373" spans="1:16" s="12" customFormat="1">
      <c r="A373" s="11"/>
      <c r="C373" s="11"/>
      <c r="D373" s="11"/>
      <c r="E373" s="11"/>
      <c r="F373" s="11"/>
      <c r="I373" s="11"/>
      <c r="P373" s="11"/>
    </row>
    <row r="374" spans="1:16" s="12" customFormat="1">
      <c r="A374" s="11"/>
      <c r="C374" s="11"/>
      <c r="D374" s="11"/>
      <c r="E374" s="11"/>
      <c r="F374" s="11"/>
      <c r="I374" s="11"/>
      <c r="P374" s="11"/>
    </row>
    <row r="375" spans="1:16" s="12" customFormat="1">
      <c r="A375" s="11"/>
      <c r="C375" s="11"/>
      <c r="D375" s="11"/>
      <c r="E375" s="11"/>
      <c r="F375" s="11"/>
      <c r="I375" s="11"/>
      <c r="P375" s="11"/>
    </row>
    <row r="376" spans="1:16" s="12" customFormat="1">
      <c r="A376" s="11"/>
      <c r="C376" s="11"/>
      <c r="D376" s="11"/>
      <c r="E376" s="11"/>
      <c r="F376" s="11"/>
      <c r="I376" s="11"/>
      <c r="P376" s="11"/>
    </row>
    <row r="377" spans="1:16" s="12" customFormat="1">
      <c r="A377" s="11"/>
      <c r="C377" s="11"/>
      <c r="D377" s="11"/>
      <c r="E377" s="11"/>
      <c r="F377" s="11"/>
      <c r="I377" s="11"/>
      <c r="P377" s="11"/>
    </row>
    <row r="378" spans="1:16" s="12" customFormat="1">
      <c r="A378" s="11"/>
      <c r="C378" s="11"/>
      <c r="D378" s="11"/>
      <c r="E378" s="11"/>
      <c r="F378" s="11"/>
      <c r="I378" s="11"/>
      <c r="P378" s="11"/>
    </row>
    <row r="379" spans="1:16" s="12" customFormat="1">
      <c r="A379" s="11"/>
      <c r="C379" s="11"/>
      <c r="D379" s="11"/>
      <c r="E379" s="11"/>
      <c r="F379" s="11"/>
      <c r="I379" s="11"/>
      <c r="P379" s="11"/>
    </row>
    <row r="380" spans="1:16" s="12" customFormat="1">
      <c r="A380" s="11"/>
      <c r="C380" s="11"/>
      <c r="D380" s="11"/>
      <c r="E380" s="11"/>
      <c r="F380" s="11"/>
      <c r="I380" s="11"/>
      <c r="P380" s="11"/>
    </row>
    <row r="381" spans="1:16" s="12" customFormat="1">
      <c r="A381" s="11"/>
      <c r="C381" s="11"/>
      <c r="D381" s="11"/>
      <c r="E381" s="11"/>
      <c r="F381" s="11"/>
      <c r="I381" s="11"/>
      <c r="P381" s="11"/>
    </row>
    <row r="382" spans="1:16" s="12" customFormat="1">
      <c r="A382" s="11"/>
      <c r="C382" s="11"/>
      <c r="D382" s="11"/>
      <c r="E382" s="11"/>
      <c r="F382" s="11"/>
      <c r="I382" s="11"/>
      <c r="P382" s="11"/>
    </row>
    <row r="383" spans="1:16" s="12" customFormat="1">
      <c r="A383" s="11"/>
      <c r="C383" s="11"/>
      <c r="D383" s="11"/>
      <c r="E383" s="11"/>
      <c r="F383" s="11"/>
      <c r="I383" s="11"/>
      <c r="P383" s="11"/>
    </row>
    <row r="384" spans="1:16" s="12" customFormat="1">
      <c r="A384" s="11"/>
      <c r="C384" s="11"/>
      <c r="D384" s="11"/>
      <c r="E384" s="11"/>
      <c r="F384" s="11"/>
      <c r="I384" s="11"/>
      <c r="P384" s="11"/>
    </row>
    <row r="385" spans="1:16" s="12" customFormat="1">
      <c r="A385" s="11"/>
      <c r="C385" s="11"/>
      <c r="D385" s="11"/>
      <c r="E385" s="11"/>
      <c r="F385" s="11"/>
      <c r="I385" s="11"/>
      <c r="P385" s="11"/>
    </row>
    <row r="386" spans="1:16" s="12" customFormat="1">
      <c r="A386" s="11"/>
      <c r="C386" s="11"/>
      <c r="D386" s="11"/>
      <c r="E386" s="11"/>
      <c r="F386" s="11"/>
      <c r="I386" s="11"/>
      <c r="P386" s="11"/>
    </row>
    <row r="387" spans="1:16" s="12" customFormat="1">
      <c r="A387" s="11"/>
      <c r="C387" s="11"/>
      <c r="D387" s="11"/>
      <c r="E387" s="11"/>
      <c r="F387" s="11"/>
      <c r="I387" s="11"/>
      <c r="P387" s="11"/>
    </row>
    <row r="388" spans="1:16" s="12" customFormat="1">
      <c r="A388" s="11"/>
      <c r="C388" s="11"/>
      <c r="D388" s="11"/>
      <c r="E388" s="11"/>
      <c r="F388" s="11"/>
      <c r="I388" s="11"/>
      <c r="P388" s="11"/>
    </row>
    <row r="389" spans="1:16" s="12" customFormat="1">
      <c r="A389" s="11"/>
      <c r="C389" s="11"/>
      <c r="D389" s="11"/>
      <c r="E389" s="11"/>
      <c r="F389" s="11"/>
      <c r="I389" s="11"/>
      <c r="P389" s="11"/>
    </row>
    <row r="390" spans="1:16" s="12" customFormat="1">
      <c r="A390" s="11"/>
      <c r="C390" s="11"/>
      <c r="D390" s="11"/>
      <c r="E390" s="11"/>
      <c r="F390" s="11"/>
      <c r="I390" s="11"/>
      <c r="P390" s="11"/>
    </row>
    <row r="391" spans="1:16" s="12" customFormat="1">
      <c r="A391" s="11"/>
      <c r="C391" s="11"/>
      <c r="D391" s="11"/>
      <c r="E391" s="11"/>
      <c r="F391" s="11"/>
      <c r="I391" s="11"/>
      <c r="P391" s="11"/>
    </row>
    <row r="392" spans="1:16" s="12" customFormat="1">
      <c r="A392" s="11"/>
      <c r="C392" s="11"/>
      <c r="D392" s="11"/>
      <c r="E392" s="11"/>
      <c r="F392" s="11"/>
      <c r="I392" s="11"/>
      <c r="P392" s="11"/>
    </row>
    <row r="393" spans="1:16" s="12" customFormat="1">
      <c r="A393" s="11"/>
      <c r="C393" s="11"/>
      <c r="D393" s="11"/>
      <c r="E393" s="11"/>
      <c r="F393" s="11"/>
      <c r="I393" s="11"/>
      <c r="P393" s="11"/>
    </row>
    <row r="394" spans="1:16" s="12" customFormat="1">
      <c r="A394" s="11"/>
      <c r="C394" s="11"/>
      <c r="D394" s="11"/>
      <c r="E394" s="11"/>
      <c r="F394" s="11"/>
      <c r="I394" s="11"/>
      <c r="P394" s="11"/>
    </row>
    <row r="395" spans="1:16" s="12" customFormat="1">
      <c r="A395" s="11"/>
      <c r="C395" s="11"/>
      <c r="D395" s="11"/>
      <c r="E395" s="11"/>
      <c r="F395" s="11"/>
      <c r="I395" s="11"/>
      <c r="P395" s="11"/>
    </row>
    <row r="396" spans="1:16" s="12" customFormat="1">
      <c r="A396" s="11"/>
      <c r="C396" s="11"/>
      <c r="D396" s="11"/>
      <c r="E396" s="11"/>
      <c r="F396" s="11"/>
      <c r="I396" s="11"/>
      <c r="P396" s="11"/>
    </row>
    <row r="397" spans="1:16" s="12" customFormat="1">
      <c r="A397" s="11"/>
      <c r="C397" s="11"/>
      <c r="D397" s="11"/>
      <c r="E397" s="11"/>
      <c r="F397" s="11"/>
      <c r="I397" s="11"/>
      <c r="P397" s="11"/>
    </row>
    <row r="398" spans="1:16" s="12" customFormat="1">
      <c r="A398" s="11"/>
      <c r="C398" s="11"/>
      <c r="D398" s="11"/>
      <c r="E398" s="11"/>
      <c r="F398" s="11"/>
      <c r="I398" s="11"/>
      <c r="P398" s="11"/>
    </row>
    <row r="399" spans="1:16" s="12" customFormat="1">
      <c r="A399" s="11"/>
      <c r="C399" s="11"/>
      <c r="D399" s="11"/>
      <c r="E399" s="11"/>
      <c r="F399" s="11"/>
      <c r="I399" s="11"/>
      <c r="P399" s="11"/>
    </row>
    <row r="400" spans="1:16" s="12" customFormat="1">
      <c r="A400" s="11"/>
      <c r="C400" s="11"/>
      <c r="D400" s="11"/>
      <c r="E400" s="11"/>
      <c r="F400" s="11"/>
      <c r="I400" s="11"/>
      <c r="P400" s="11"/>
    </row>
    <row r="401" spans="1:16" s="12" customFormat="1">
      <c r="A401" s="11"/>
      <c r="C401" s="11"/>
      <c r="D401" s="11"/>
      <c r="E401" s="11"/>
      <c r="F401" s="11"/>
      <c r="I401" s="11"/>
      <c r="P401" s="11"/>
    </row>
    <row r="402" spans="1:16" s="12" customFormat="1">
      <c r="A402" s="11"/>
      <c r="C402" s="11"/>
      <c r="D402" s="11"/>
      <c r="E402" s="11"/>
      <c r="F402" s="11"/>
      <c r="I402" s="11"/>
      <c r="P402" s="11"/>
    </row>
    <row r="403" spans="1:16" s="12" customFormat="1">
      <c r="A403" s="11"/>
      <c r="C403" s="11"/>
      <c r="D403" s="11"/>
      <c r="E403" s="11"/>
      <c r="F403" s="11"/>
      <c r="I403" s="11"/>
      <c r="P403" s="11"/>
    </row>
    <row r="404" spans="1:16" s="12" customFormat="1">
      <c r="A404" s="11"/>
      <c r="C404" s="11"/>
      <c r="D404" s="11"/>
      <c r="E404" s="11"/>
      <c r="F404" s="11"/>
      <c r="I404" s="11"/>
      <c r="P404" s="11"/>
    </row>
    <row r="405" spans="1:16" s="12" customFormat="1">
      <c r="A405" s="11"/>
      <c r="C405" s="11"/>
      <c r="D405" s="11"/>
      <c r="E405" s="11"/>
      <c r="F405" s="11"/>
      <c r="I405" s="11"/>
      <c r="P405" s="11"/>
    </row>
    <row r="406" spans="1:16" s="12" customFormat="1">
      <c r="A406" s="11"/>
      <c r="C406" s="11"/>
      <c r="D406" s="11"/>
      <c r="E406" s="11"/>
      <c r="F406" s="11"/>
      <c r="I406" s="11"/>
      <c r="P406" s="11"/>
    </row>
    <row r="407" spans="1:16" s="12" customFormat="1">
      <c r="A407" s="11"/>
      <c r="C407" s="11"/>
      <c r="D407" s="11"/>
      <c r="E407" s="11"/>
      <c r="F407" s="11"/>
      <c r="I407" s="11"/>
      <c r="P407" s="11"/>
    </row>
    <row r="408" spans="1:16" s="12" customFormat="1">
      <c r="A408" s="11"/>
      <c r="C408" s="11"/>
      <c r="D408" s="11"/>
      <c r="E408" s="11"/>
      <c r="F408" s="11"/>
      <c r="I408" s="11"/>
      <c r="P408" s="11"/>
    </row>
    <row r="409" spans="1:16" s="12" customFormat="1">
      <c r="A409" s="11"/>
      <c r="C409" s="11"/>
      <c r="D409" s="11"/>
      <c r="E409" s="11"/>
      <c r="F409" s="11"/>
      <c r="I409" s="11"/>
      <c r="P409" s="11"/>
    </row>
    <row r="410" spans="1:16" s="12" customFormat="1">
      <c r="A410" s="11"/>
      <c r="C410" s="11"/>
      <c r="D410" s="11"/>
      <c r="E410" s="11"/>
      <c r="F410" s="11"/>
      <c r="I410" s="11"/>
      <c r="P410" s="11"/>
    </row>
    <row r="411" spans="1:16" s="12" customFormat="1">
      <c r="A411" s="11"/>
      <c r="C411" s="11"/>
      <c r="D411" s="11"/>
      <c r="E411" s="11"/>
      <c r="F411" s="11"/>
      <c r="I411" s="11"/>
      <c r="P411" s="11"/>
    </row>
    <row r="412" spans="1:16" s="12" customFormat="1">
      <c r="A412" s="11"/>
      <c r="C412" s="11"/>
      <c r="D412" s="11"/>
      <c r="E412" s="11"/>
      <c r="F412" s="11"/>
      <c r="I412" s="11"/>
      <c r="P412" s="11"/>
    </row>
    <row r="413" spans="1:16" s="12" customFormat="1">
      <c r="A413" s="11"/>
      <c r="C413" s="11"/>
      <c r="D413" s="11"/>
      <c r="E413" s="11"/>
      <c r="F413" s="11"/>
      <c r="I413" s="11"/>
      <c r="P413" s="11"/>
    </row>
    <row r="414" spans="1:16" s="12" customFormat="1">
      <c r="A414" s="11"/>
      <c r="C414" s="11"/>
      <c r="D414" s="11"/>
      <c r="E414" s="11"/>
      <c r="F414" s="11"/>
      <c r="I414" s="11"/>
      <c r="P414" s="11"/>
    </row>
    <row r="415" spans="1:16" s="12" customFormat="1">
      <c r="A415" s="11"/>
      <c r="C415" s="11"/>
      <c r="D415" s="11"/>
      <c r="E415" s="11"/>
      <c r="F415" s="11"/>
      <c r="I415" s="11"/>
      <c r="P415" s="11"/>
    </row>
    <row r="416" spans="1:16" s="12" customFormat="1">
      <c r="A416" s="11"/>
      <c r="C416" s="11"/>
      <c r="D416" s="11"/>
      <c r="E416" s="11"/>
      <c r="F416" s="11"/>
      <c r="I416" s="11"/>
      <c r="P416" s="11"/>
    </row>
    <row r="417" spans="1:16" s="12" customFormat="1">
      <c r="A417" s="11"/>
      <c r="C417" s="11"/>
      <c r="D417" s="11"/>
      <c r="E417" s="11"/>
      <c r="F417" s="11"/>
      <c r="I417" s="11"/>
      <c r="P417" s="11"/>
    </row>
    <row r="418" spans="1:16" s="12" customFormat="1">
      <c r="A418" s="11"/>
      <c r="C418" s="11"/>
      <c r="D418" s="11"/>
      <c r="E418" s="11"/>
      <c r="F418" s="11"/>
      <c r="I418" s="11"/>
      <c r="P418" s="11"/>
    </row>
    <row r="419" spans="1:16" s="12" customFormat="1">
      <c r="A419" s="11"/>
      <c r="C419" s="11"/>
      <c r="D419" s="11"/>
      <c r="E419" s="11"/>
      <c r="F419" s="11"/>
      <c r="I419" s="11"/>
      <c r="P419" s="11"/>
    </row>
    <row r="420" spans="1:16" s="12" customFormat="1">
      <c r="A420" s="11"/>
      <c r="C420" s="11"/>
      <c r="D420" s="11"/>
      <c r="E420" s="11"/>
      <c r="F420" s="11"/>
      <c r="I420" s="11"/>
      <c r="P420" s="11"/>
    </row>
    <row r="421" spans="1:16" s="12" customFormat="1">
      <c r="A421" s="11"/>
      <c r="C421" s="11"/>
      <c r="D421" s="11"/>
      <c r="E421" s="11"/>
      <c r="F421" s="11"/>
      <c r="I421" s="11"/>
      <c r="P421" s="11"/>
    </row>
    <row r="422" spans="1:16" s="12" customFormat="1">
      <c r="A422" s="11"/>
      <c r="C422" s="11"/>
      <c r="D422" s="11"/>
      <c r="E422" s="11"/>
      <c r="F422" s="11"/>
      <c r="I422" s="11"/>
      <c r="P422" s="11"/>
    </row>
    <row r="423" spans="1:16" s="12" customFormat="1">
      <c r="A423" s="11"/>
      <c r="C423" s="11"/>
      <c r="D423" s="11"/>
      <c r="E423" s="11"/>
      <c r="F423" s="11"/>
      <c r="I423" s="11"/>
      <c r="P423" s="11"/>
    </row>
    <row r="424" spans="1:16" s="12" customFormat="1">
      <c r="A424" s="11"/>
      <c r="C424" s="11"/>
      <c r="D424" s="11"/>
      <c r="E424" s="11"/>
      <c r="F424" s="11"/>
      <c r="I424" s="11"/>
      <c r="P424" s="11"/>
    </row>
    <row r="425" spans="1:16" s="12" customFormat="1">
      <c r="A425" s="11"/>
      <c r="C425" s="11"/>
      <c r="D425" s="11"/>
      <c r="E425" s="11"/>
      <c r="F425" s="11"/>
      <c r="I425" s="11"/>
      <c r="P425" s="11"/>
    </row>
    <row r="426" spans="1:16" s="12" customFormat="1">
      <c r="A426" s="11"/>
      <c r="C426" s="11"/>
      <c r="D426" s="11"/>
      <c r="E426" s="11"/>
      <c r="F426" s="11"/>
      <c r="I426" s="11"/>
      <c r="P426" s="11"/>
    </row>
    <row r="427" spans="1:16" s="12" customFormat="1">
      <c r="A427" s="11"/>
      <c r="C427" s="11"/>
      <c r="D427" s="11"/>
      <c r="E427" s="11"/>
      <c r="F427" s="11"/>
      <c r="I427" s="11"/>
      <c r="P427" s="11"/>
    </row>
    <row r="428" spans="1:16" s="12" customFormat="1">
      <c r="A428" s="11"/>
      <c r="C428" s="11"/>
      <c r="D428" s="11"/>
      <c r="E428" s="11"/>
      <c r="F428" s="11"/>
      <c r="I428" s="11"/>
      <c r="P428" s="11"/>
    </row>
    <row r="429" spans="1:16" s="12" customFormat="1">
      <c r="A429" s="11"/>
      <c r="C429" s="11"/>
      <c r="D429" s="11"/>
      <c r="E429" s="11"/>
      <c r="F429" s="11"/>
      <c r="I429" s="11"/>
      <c r="P429" s="11"/>
    </row>
    <row r="430" spans="1:16" s="12" customFormat="1">
      <c r="A430" s="11"/>
      <c r="C430" s="11"/>
      <c r="D430" s="11"/>
      <c r="E430" s="11"/>
      <c r="F430" s="11"/>
      <c r="I430" s="11"/>
      <c r="P430" s="11"/>
    </row>
    <row r="431" spans="1:16" s="12" customFormat="1">
      <c r="A431" s="11"/>
      <c r="C431" s="11"/>
      <c r="D431" s="11"/>
      <c r="E431" s="11"/>
      <c r="F431" s="11"/>
      <c r="I431" s="11"/>
      <c r="P431" s="11"/>
    </row>
    <row r="432" spans="1:16" s="12" customFormat="1">
      <c r="A432" s="11"/>
      <c r="C432" s="11"/>
      <c r="D432" s="11"/>
      <c r="E432" s="11"/>
      <c r="F432" s="11"/>
      <c r="I432" s="11"/>
      <c r="P432" s="11"/>
    </row>
    <row r="433" spans="1:16" s="12" customFormat="1">
      <c r="A433" s="11"/>
      <c r="C433" s="11"/>
      <c r="D433" s="11"/>
      <c r="E433" s="11"/>
      <c r="F433" s="11"/>
      <c r="I433" s="11"/>
      <c r="P433" s="11"/>
    </row>
    <row r="434" spans="1:16" s="12" customFormat="1">
      <c r="A434" s="11"/>
      <c r="C434" s="11"/>
      <c r="D434" s="11"/>
      <c r="E434" s="11"/>
      <c r="F434" s="11"/>
      <c r="I434" s="11"/>
      <c r="P434" s="11"/>
    </row>
    <row r="435" spans="1:16" s="12" customFormat="1">
      <c r="A435" s="11"/>
      <c r="C435" s="11"/>
      <c r="D435" s="11"/>
      <c r="E435" s="11"/>
      <c r="F435" s="11"/>
      <c r="I435" s="11"/>
      <c r="P435" s="11"/>
    </row>
    <row r="436" spans="1:16" s="12" customFormat="1">
      <c r="A436" s="11"/>
      <c r="C436" s="11"/>
      <c r="D436" s="11"/>
      <c r="E436" s="11"/>
      <c r="F436" s="11"/>
      <c r="I436" s="11"/>
      <c r="P436" s="11"/>
    </row>
    <row r="437" spans="1:16" s="12" customFormat="1">
      <c r="A437" s="11"/>
      <c r="C437" s="11"/>
      <c r="D437" s="11"/>
      <c r="E437" s="11"/>
      <c r="F437" s="11"/>
      <c r="I437" s="11"/>
      <c r="P437" s="11"/>
    </row>
    <row r="438" spans="1:16" s="12" customFormat="1">
      <c r="A438" s="11"/>
      <c r="C438" s="11"/>
      <c r="D438" s="11"/>
      <c r="E438" s="11"/>
      <c r="F438" s="11"/>
      <c r="I438" s="11"/>
      <c r="P438" s="11"/>
    </row>
    <row r="439" spans="1:16" s="12" customFormat="1">
      <c r="A439" s="11"/>
      <c r="C439" s="11"/>
      <c r="D439" s="11"/>
      <c r="E439" s="11"/>
      <c r="F439" s="11"/>
      <c r="I439" s="11"/>
      <c r="P439" s="11"/>
    </row>
    <row r="440" spans="1:16" s="12" customFormat="1">
      <c r="A440" s="11"/>
      <c r="C440" s="11"/>
      <c r="D440" s="11"/>
      <c r="E440" s="11"/>
      <c r="F440" s="11"/>
      <c r="I440" s="11"/>
      <c r="P440" s="11"/>
    </row>
    <row r="441" spans="1:16" s="12" customFormat="1">
      <c r="A441" s="11"/>
      <c r="C441" s="11"/>
      <c r="D441" s="11"/>
      <c r="E441" s="11"/>
      <c r="F441" s="11"/>
      <c r="I441" s="11"/>
      <c r="P441" s="11"/>
    </row>
    <row r="442" spans="1:16" s="12" customFormat="1">
      <c r="A442" s="11"/>
      <c r="C442" s="11"/>
      <c r="D442" s="11"/>
      <c r="E442" s="11"/>
      <c r="F442" s="11"/>
      <c r="I442" s="11"/>
      <c r="P442" s="11"/>
    </row>
    <row r="443" spans="1:16" s="12" customFormat="1">
      <c r="A443" s="11"/>
      <c r="C443" s="11"/>
      <c r="D443" s="11"/>
      <c r="E443" s="11"/>
      <c r="F443" s="11"/>
      <c r="I443" s="11"/>
      <c r="P443" s="11"/>
    </row>
    <row r="444" spans="1:16" s="12" customFormat="1">
      <c r="A444" s="11"/>
      <c r="C444" s="11"/>
      <c r="D444" s="11"/>
      <c r="E444" s="11"/>
      <c r="F444" s="11"/>
      <c r="I444" s="11"/>
      <c r="P444" s="11"/>
    </row>
    <row r="445" spans="1:16" s="12" customFormat="1">
      <c r="A445" s="11"/>
      <c r="C445" s="11"/>
      <c r="D445" s="11"/>
      <c r="E445" s="11"/>
      <c r="F445" s="11"/>
      <c r="I445" s="11"/>
      <c r="P445" s="11"/>
    </row>
    <row r="446" spans="1:16" s="12" customFormat="1">
      <c r="A446" s="11"/>
      <c r="C446" s="11"/>
      <c r="D446" s="11"/>
      <c r="E446" s="11"/>
      <c r="F446" s="11"/>
      <c r="I446" s="11"/>
      <c r="P446" s="11"/>
    </row>
    <row r="447" spans="1:16" s="12" customFormat="1">
      <c r="A447" s="11"/>
      <c r="C447" s="11"/>
      <c r="D447" s="11"/>
      <c r="E447" s="11"/>
      <c r="F447" s="11"/>
      <c r="I447" s="11"/>
      <c r="P447" s="11"/>
    </row>
    <row r="448" spans="1:16" s="12" customFormat="1">
      <c r="A448" s="11"/>
      <c r="C448" s="11"/>
      <c r="D448" s="11"/>
      <c r="E448" s="11"/>
      <c r="F448" s="11"/>
      <c r="I448" s="11"/>
      <c r="P448" s="11"/>
    </row>
    <row r="449" spans="1:16" s="12" customFormat="1">
      <c r="A449" s="11"/>
      <c r="C449" s="11"/>
      <c r="D449" s="11"/>
      <c r="E449" s="11"/>
      <c r="F449" s="11"/>
      <c r="I449" s="11"/>
      <c r="P449" s="11"/>
    </row>
    <row r="450" spans="1:16" s="12" customFormat="1">
      <c r="A450" s="11"/>
      <c r="C450" s="11"/>
      <c r="D450" s="11"/>
      <c r="E450" s="11"/>
      <c r="F450" s="11"/>
      <c r="I450" s="11"/>
      <c r="P450" s="11"/>
    </row>
    <row r="451" spans="1:16" s="12" customFormat="1">
      <c r="A451" s="11"/>
      <c r="C451" s="11"/>
      <c r="D451" s="11"/>
      <c r="E451" s="11"/>
      <c r="F451" s="11"/>
      <c r="I451" s="11"/>
      <c r="P451" s="11"/>
    </row>
    <row r="452" spans="1:16" s="12" customFormat="1">
      <c r="A452" s="11"/>
      <c r="C452" s="11"/>
      <c r="D452" s="11"/>
      <c r="E452" s="11"/>
      <c r="F452" s="11"/>
      <c r="I452" s="11"/>
      <c r="P452" s="11"/>
    </row>
    <row r="453" spans="1:16" s="12" customFormat="1">
      <c r="A453" s="11"/>
      <c r="C453" s="11"/>
      <c r="D453" s="11"/>
      <c r="E453" s="11"/>
      <c r="F453" s="11"/>
      <c r="I453" s="11"/>
      <c r="P453" s="11"/>
    </row>
    <row r="454" spans="1:16" s="12" customFormat="1">
      <c r="A454" s="11"/>
      <c r="C454" s="11"/>
      <c r="D454" s="11"/>
      <c r="E454" s="11"/>
      <c r="F454" s="11"/>
      <c r="I454" s="11"/>
      <c r="P454" s="11"/>
    </row>
    <row r="455" spans="1:16" s="12" customFormat="1">
      <c r="A455" s="11"/>
      <c r="C455" s="11"/>
      <c r="D455" s="11"/>
      <c r="E455" s="11"/>
      <c r="F455" s="11"/>
      <c r="I455" s="11"/>
      <c r="P455" s="11"/>
    </row>
    <row r="456" spans="1:16" s="12" customFormat="1">
      <c r="A456" s="11"/>
      <c r="C456" s="11"/>
      <c r="D456" s="11"/>
      <c r="E456" s="11"/>
      <c r="F456" s="11"/>
      <c r="I456" s="11"/>
      <c r="P456" s="11"/>
    </row>
    <row r="457" spans="1:16" s="12" customFormat="1">
      <c r="A457" s="11"/>
      <c r="C457" s="11"/>
      <c r="D457" s="11"/>
      <c r="E457" s="11"/>
      <c r="F457" s="11"/>
      <c r="I457" s="11"/>
      <c r="P457" s="11"/>
    </row>
    <row r="458" spans="1:16" s="12" customFormat="1">
      <c r="A458" s="11"/>
      <c r="C458" s="11"/>
      <c r="D458" s="11"/>
      <c r="E458" s="11"/>
      <c r="F458" s="11"/>
      <c r="I458" s="11"/>
      <c r="P458" s="11"/>
    </row>
    <row r="459" spans="1:16" s="12" customFormat="1">
      <c r="A459" s="11"/>
      <c r="C459" s="11"/>
      <c r="D459" s="11"/>
      <c r="E459" s="11"/>
      <c r="F459" s="11"/>
      <c r="I459" s="11"/>
      <c r="P459" s="11"/>
    </row>
    <row r="460" spans="1:16" s="12" customFormat="1">
      <c r="A460" s="11"/>
      <c r="C460" s="11"/>
      <c r="D460" s="11"/>
      <c r="E460" s="11"/>
      <c r="F460" s="11"/>
      <c r="I460" s="11"/>
      <c r="P460" s="11"/>
    </row>
    <row r="461" spans="1:16" s="12" customFormat="1">
      <c r="A461" s="11"/>
      <c r="C461" s="11"/>
      <c r="D461" s="11"/>
      <c r="E461" s="11"/>
      <c r="F461" s="11"/>
      <c r="I461" s="11"/>
      <c r="P461" s="11"/>
    </row>
    <row r="462" spans="1:16" s="12" customFormat="1">
      <c r="A462" s="11"/>
      <c r="C462" s="11"/>
      <c r="D462" s="11"/>
      <c r="E462" s="11"/>
      <c r="F462" s="11"/>
      <c r="I462" s="11"/>
      <c r="P462" s="11"/>
    </row>
    <row r="463" spans="1:16" s="12" customFormat="1">
      <c r="A463" s="11"/>
      <c r="C463" s="11"/>
      <c r="D463" s="11"/>
      <c r="E463" s="11"/>
      <c r="F463" s="11"/>
      <c r="I463" s="11"/>
      <c r="P463" s="11"/>
    </row>
    <row r="464" spans="1:16" s="12" customFormat="1">
      <c r="A464" s="11"/>
      <c r="C464" s="11"/>
      <c r="D464" s="11"/>
      <c r="E464" s="11"/>
      <c r="F464" s="11"/>
      <c r="I464" s="11"/>
      <c r="P464" s="11"/>
    </row>
    <row r="465" spans="1:16" s="12" customFormat="1">
      <c r="A465" s="11"/>
      <c r="C465" s="11"/>
      <c r="D465" s="11"/>
      <c r="E465" s="11"/>
      <c r="F465" s="11"/>
      <c r="I465" s="11"/>
      <c r="P465" s="11"/>
    </row>
    <row r="466" spans="1:16" s="12" customFormat="1">
      <c r="A466" s="11"/>
      <c r="C466" s="11"/>
      <c r="D466" s="11"/>
      <c r="E466" s="11"/>
      <c r="F466" s="11"/>
      <c r="I466" s="11"/>
      <c r="P466" s="11"/>
    </row>
    <row r="467" spans="1:16" s="12" customFormat="1">
      <c r="A467" s="11"/>
      <c r="C467" s="11"/>
      <c r="D467" s="11"/>
      <c r="E467" s="11"/>
      <c r="F467" s="11"/>
      <c r="I467" s="11"/>
      <c r="P467" s="11"/>
    </row>
    <row r="468" spans="1:16" s="12" customFormat="1">
      <c r="A468" s="11"/>
      <c r="C468" s="11"/>
      <c r="D468" s="11"/>
      <c r="E468" s="11"/>
      <c r="F468" s="11"/>
      <c r="I468" s="11"/>
      <c r="P468" s="11"/>
    </row>
    <row r="469" spans="1:16" s="12" customFormat="1">
      <c r="A469" s="11"/>
      <c r="C469" s="11"/>
      <c r="D469" s="11"/>
      <c r="E469" s="11"/>
      <c r="F469" s="11"/>
      <c r="I469" s="11"/>
      <c r="P469" s="11"/>
    </row>
    <row r="470" spans="1:16" s="12" customFormat="1">
      <c r="A470" s="11"/>
      <c r="C470" s="11"/>
      <c r="D470" s="11"/>
      <c r="E470" s="11"/>
      <c r="F470" s="11"/>
      <c r="I470" s="11"/>
      <c r="P470" s="11"/>
    </row>
    <row r="471" spans="1:16" s="12" customFormat="1">
      <c r="A471" s="11"/>
      <c r="C471" s="11"/>
      <c r="D471" s="11"/>
      <c r="E471" s="11"/>
      <c r="F471" s="11"/>
      <c r="I471" s="11"/>
      <c r="P471" s="11"/>
    </row>
    <row r="472" spans="1:16" s="12" customFormat="1">
      <c r="A472" s="11"/>
      <c r="C472" s="11"/>
      <c r="D472" s="11"/>
      <c r="E472" s="11"/>
      <c r="F472" s="11"/>
      <c r="I472" s="11"/>
      <c r="P472" s="11"/>
    </row>
    <row r="473" spans="1:16" s="12" customFormat="1">
      <c r="A473" s="11"/>
      <c r="C473" s="11"/>
      <c r="D473" s="11"/>
      <c r="E473" s="11"/>
      <c r="F473" s="11"/>
      <c r="I473" s="11"/>
      <c r="P473" s="11"/>
    </row>
    <row r="474" spans="1:16" s="12" customFormat="1">
      <c r="A474" s="11"/>
      <c r="C474" s="11"/>
      <c r="D474" s="11"/>
      <c r="E474" s="11"/>
      <c r="F474" s="11"/>
      <c r="I474" s="11"/>
      <c r="P474" s="11"/>
    </row>
    <row r="475" spans="1:16" s="12" customFormat="1">
      <c r="A475" s="11"/>
      <c r="C475" s="11"/>
      <c r="D475" s="11"/>
      <c r="E475" s="11"/>
      <c r="F475" s="11"/>
      <c r="I475" s="11"/>
      <c r="P475" s="11"/>
    </row>
    <row r="476" spans="1:16" s="12" customFormat="1">
      <c r="A476" s="11"/>
      <c r="C476" s="11"/>
      <c r="D476" s="11"/>
      <c r="E476" s="11"/>
      <c r="F476" s="11"/>
      <c r="I476" s="11"/>
      <c r="P476" s="11"/>
    </row>
    <row r="477" spans="1:16" s="12" customFormat="1">
      <c r="A477" s="11"/>
      <c r="C477" s="11"/>
      <c r="D477" s="11"/>
      <c r="E477" s="11"/>
      <c r="F477" s="11"/>
      <c r="I477" s="11"/>
      <c r="P477" s="11"/>
    </row>
    <row r="478" spans="1:16" s="12" customFormat="1">
      <c r="A478" s="11"/>
      <c r="C478" s="11"/>
      <c r="D478" s="11"/>
      <c r="E478" s="11"/>
      <c r="F478" s="11"/>
      <c r="I478" s="11"/>
      <c r="P478" s="11"/>
    </row>
    <row r="479" spans="1:16" s="12" customFormat="1">
      <c r="A479" s="11"/>
      <c r="C479" s="11"/>
      <c r="D479" s="11"/>
      <c r="E479" s="11"/>
      <c r="F479" s="11"/>
      <c r="I479" s="11"/>
      <c r="P479" s="11"/>
    </row>
    <row r="480" spans="1:16" s="12" customFormat="1">
      <c r="A480" s="11"/>
      <c r="C480" s="11"/>
      <c r="D480" s="11"/>
      <c r="E480" s="11"/>
      <c r="F480" s="11"/>
      <c r="I480" s="11"/>
      <c r="P480" s="11"/>
    </row>
    <row r="481" spans="1:16" s="12" customFormat="1">
      <c r="A481" s="11"/>
      <c r="C481" s="11"/>
      <c r="D481" s="11"/>
      <c r="E481" s="11"/>
      <c r="F481" s="11"/>
      <c r="I481" s="11"/>
      <c r="P481" s="11"/>
    </row>
    <row r="482" spans="1:16" s="12" customFormat="1">
      <c r="A482" s="11"/>
      <c r="C482" s="11"/>
      <c r="D482" s="11"/>
      <c r="E482" s="11"/>
      <c r="F482" s="11"/>
      <c r="I482" s="11"/>
      <c r="P482" s="11"/>
    </row>
    <row r="483" spans="1:16" s="12" customFormat="1">
      <c r="A483" s="11"/>
      <c r="C483" s="11"/>
      <c r="D483" s="11"/>
      <c r="E483" s="11"/>
      <c r="F483" s="11"/>
      <c r="I483" s="11"/>
      <c r="P483" s="11"/>
    </row>
    <row r="484" spans="1:16" s="12" customFormat="1">
      <c r="A484" s="11"/>
      <c r="C484" s="11"/>
      <c r="D484" s="11"/>
      <c r="E484" s="11"/>
      <c r="F484" s="11"/>
      <c r="I484" s="11"/>
      <c r="P484" s="11"/>
    </row>
    <row r="485" spans="1:16" s="12" customFormat="1">
      <c r="A485" s="11"/>
      <c r="C485" s="11"/>
      <c r="D485" s="11"/>
      <c r="E485" s="11"/>
      <c r="F485" s="11"/>
      <c r="I485" s="11"/>
      <c r="P485" s="11"/>
    </row>
    <row r="486" spans="1:16" s="12" customFormat="1">
      <c r="A486" s="11"/>
      <c r="C486" s="11"/>
      <c r="D486" s="11"/>
      <c r="E486" s="11"/>
      <c r="F486" s="11"/>
      <c r="I486" s="11"/>
      <c r="P486" s="11"/>
    </row>
    <row r="487" spans="1:16" s="12" customFormat="1">
      <c r="A487" s="11"/>
      <c r="C487" s="11"/>
      <c r="D487" s="11"/>
      <c r="E487" s="11"/>
      <c r="F487" s="11"/>
      <c r="I487" s="11"/>
      <c r="P487" s="11"/>
    </row>
    <row r="488" spans="1:16" s="12" customFormat="1">
      <c r="A488" s="11"/>
      <c r="C488" s="11"/>
      <c r="D488" s="11"/>
      <c r="E488" s="11"/>
      <c r="F488" s="11"/>
      <c r="I488" s="11"/>
      <c r="P488" s="11"/>
    </row>
    <row r="489" spans="1:16" s="12" customFormat="1">
      <c r="A489" s="11"/>
      <c r="C489" s="11"/>
      <c r="D489" s="11"/>
      <c r="E489" s="11"/>
      <c r="F489" s="11"/>
      <c r="I489" s="11"/>
      <c r="P489" s="11"/>
    </row>
    <row r="490" spans="1:16" s="12" customFormat="1">
      <c r="A490" s="11"/>
      <c r="C490" s="11"/>
      <c r="D490" s="11"/>
      <c r="E490" s="11"/>
      <c r="F490" s="11"/>
      <c r="I490" s="11"/>
      <c r="P490" s="11"/>
    </row>
    <row r="491" spans="1:16" s="12" customFormat="1">
      <c r="A491" s="11"/>
      <c r="C491" s="11"/>
      <c r="D491" s="11"/>
      <c r="E491" s="11"/>
      <c r="F491" s="11"/>
      <c r="I491" s="11"/>
      <c r="P491" s="11"/>
    </row>
    <row r="492" spans="1:16" s="12" customFormat="1">
      <c r="A492" s="11"/>
      <c r="C492" s="11"/>
      <c r="D492" s="11"/>
      <c r="E492" s="11"/>
      <c r="F492" s="11"/>
      <c r="I492" s="11"/>
      <c r="P492" s="11"/>
    </row>
    <row r="493" spans="1:16" s="12" customFormat="1">
      <c r="A493" s="11"/>
      <c r="C493" s="11"/>
      <c r="D493" s="11"/>
      <c r="E493" s="11"/>
      <c r="F493" s="11"/>
      <c r="I493" s="11"/>
      <c r="P493" s="11"/>
    </row>
    <row r="494" spans="1:16" s="12" customFormat="1">
      <c r="A494" s="11"/>
      <c r="C494" s="11"/>
      <c r="D494" s="11"/>
      <c r="E494" s="11"/>
      <c r="F494" s="11"/>
      <c r="I494" s="11"/>
      <c r="P494" s="11"/>
    </row>
    <row r="495" spans="1:16" s="12" customFormat="1">
      <c r="A495" s="11"/>
      <c r="C495" s="11"/>
      <c r="D495" s="11"/>
      <c r="E495" s="11"/>
      <c r="F495" s="11"/>
      <c r="I495" s="11"/>
      <c r="P495" s="11"/>
    </row>
    <row r="496" spans="1:16" s="12" customFormat="1">
      <c r="A496" s="11"/>
      <c r="C496" s="11"/>
      <c r="D496" s="11"/>
      <c r="E496" s="11"/>
      <c r="F496" s="11"/>
      <c r="I496" s="11"/>
      <c r="P496" s="11"/>
    </row>
    <row r="497" spans="1:16" s="12" customFormat="1">
      <c r="A497" s="11"/>
      <c r="C497" s="11"/>
      <c r="D497" s="11"/>
      <c r="E497" s="11"/>
      <c r="F497" s="11"/>
      <c r="I497" s="11"/>
      <c r="P497" s="11"/>
    </row>
    <row r="498" spans="1:16" s="12" customFormat="1">
      <c r="A498" s="11"/>
      <c r="C498" s="11"/>
      <c r="D498" s="11"/>
      <c r="E498" s="11"/>
      <c r="F498" s="11"/>
      <c r="I498" s="11"/>
      <c r="P498" s="11"/>
    </row>
    <row r="499" spans="1:16" s="12" customFormat="1">
      <c r="A499" s="11"/>
      <c r="C499" s="11"/>
      <c r="D499" s="11"/>
      <c r="E499" s="11"/>
      <c r="F499" s="11"/>
      <c r="I499" s="11"/>
      <c r="P499" s="11"/>
    </row>
    <row r="500" spans="1:16" s="12" customFormat="1">
      <c r="A500" s="11"/>
      <c r="C500" s="11"/>
      <c r="D500" s="11"/>
      <c r="E500" s="11"/>
      <c r="F500" s="11"/>
      <c r="I500" s="11"/>
      <c r="P500" s="11"/>
    </row>
    <row r="501" spans="1:16" s="12" customFormat="1">
      <c r="A501" s="11"/>
      <c r="C501" s="11"/>
      <c r="D501" s="11"/>
      <c r="E501" s="11"/>
      <c r="F501" s="11"/>
      <c r="I501" s="11"/>
      <c r="P501" s="11"/>
    </row>
    <row r="502" spans="1:16" s="12" customFormat="1">
      <c r="A502" s="11"/>
      <c r="C502" s="11"/>
      <c r="D502" s="11"/>
      <c r="E502" s="11"/>
      <c r="F502" s="11"/>
      <c r="I502" s="11"/>
      <c r="P502" s="11"/>
    </row>
    <row r="503" spans="1:16" s="12" customFormat="1">
      <c r="A503" s="11"/>
      <c r="C503" s="11"/>
      <c r="D503" s="11"/>
      <c r="E503" s="11"/>
      <c r="F503" s="11"/>
      <c r="I503" s="11"/>
      <c r="P503" s="11"/>
    </row>
    <row r="504" spans="1:16" s="12" customFormat="1">
      <c r="A504" s="11"/>
      <c r="C504" s="11"/>
      <c r="D504" s="11"/>
      <c r="E504" s="11"/>
      <c r="F504" s="11"/>
      <c r="I504" s="11"/>
      <c r="P504" s="11"/>
    </row>
    <row r="505" spans="1:16" s="12" customFormat="1">
      <c r="A505" s="11"/>
      <c r="C505" s="11"/>
      <c r="D505" s="11"/>
      <c r="E505" s="11"/>
      <c r="F505" s="11"/>
      <c r="I505" s="11"/>
      <c r="P505" s="11"/>
    </row>
    <row r="506" spans="1:16" s="12" customFormat="1">
      <c r="A506" s="11"/>
      <c r="C506" s="11"/>
      <c r="D506" s="11"/>
      <c r="E506" s="11"/>
      <c r="F506" s="11"/>
      <c r="I506" s="11"/>
      <c r="P506" s="11"/>
    </row>
    <row r="507" spans="1:16" s="12" customFormat="1">
      <c r="A507" s="11"/>
      <c r="C507" s="11"/>
      <c r="D507" s="11"/>
      <c r="E507" s="11"/>
      <c r="F507" s="11"/>
      <c r="I507" s="11"/>
      <c r="P507" s="11"/>
    </row>
    <row r="508" spans="1:16" s="12" customFormat="1">
      <c r="A508" s="11"/>
      <c r="C508" s="11"/>
      <c r="D508" s="11"/>
      <c r="E508" s="11"/>
      <c r="F508" s="11"/>
      <c r="I508" s="11"/>
      <c r="P508" s="11"/>
    </row>
    <row r="509" spans="1:16" s="12" customFormat="1">
      <c r="A509" s="11"/>
      <c r="C509" s="11"/>
      <c r="D509" s="11"/>
      <c r="E509" s="11"/>
      <c r="F509" s="11"/>
      <c r="I509" s="11"/>
      <c r="P509" s="11"/>
    </row>
    <row r="510" spans="1:16" s="12" customFormat="1">
      <c r="A510" s="11"/>
      <c r="C510" s="11"/>
      <c r="D510" s="11"/>
      <c r="E510" s="11"/>
      <c r="F510" s="11"/>
      <c r="I510" s="11"/>
      <c r="P510" s="11"/>
    </row>
    <row r="511" spans="1:16" s="12" customFormat="1">
      <c r="A511" s="11"/>
      <c r="C511" s="11"/>
      <c r="D511" s="11"/>
      <c r="E511" s="11"/>
      <c r="F511" s="11"/>
      <c r="I511" s="11"/>
      <c r="P511" s="11"/>
    </row>
    <row r="512" spans="1:16" s="12" customFormat="1">
      <c r="A512" s="11"/>
      <c r="C512" s="11"/>
      <c r="D512" s="11"/>
      <c r="E512" s="11"/>
      <c r="F512" s="11"/>
      <c r="I512" s="11"/>
      <c r="P512" s="11"/>
    </row>
    <row r="513" spans="1:16" s="12" customFormat="1">
      <c r="A513" s="11"/>
      <c r="C513" s="11"/>
      <c r="D513" s="11"/>
      <c r="E513" s="11"/>
      <c r="F513" s="11"/>
      <c r="I513" s="11"/>
      <c r="P513" s="11"/>
    </row>
    <row r="514" spans="1:16" s="12" customFormat="1">
      <c r="A514" s="11"/>
      <c r="C514" s="11"/>
      <c r="D514" s="11"/>
      <c r="E514" s="11"/>
      <c r="F514" s="11"/>
      <c r="I514" s="11"/>
      <c r="P514" s="11"/>
    </row>
    <row r="515" spans="1:16" s="12" customFormat="1">
      <c r="A515" s="11"/>
      <c r="C515" s="11"/>
      <c r="D515" s="11"/>
      <c r="E515" s="11"/>
      <c r="F515" s="11"/>
      <c r="I515" s="11"/>
      <c r="P515" s="11"/>
    </row>
    <row r="516" spans="1:16" s="12" customFormat="1">
      <c r="A516" s="11"/>
      <c r="C516" s="11"/>
      <c r="D516" s="11"/>
      <c r="E516" s="11"/>
      <c r="F516" s="11"/>
      <c r="I516" s="11"/>
      <c r="P516" s="11"/>
    </row>
    <row r="517" spans="1:16" s="12" customFormat="1">
      <c r="A517" s="11"/>
      <c r="C517" s="11"/>
      <c r="D517" s="11"/>
      <c r="E517" s="11"/>
      <c r="F517" s="11"/>
      <c r="I517" s="11"/>
      <c r="P517" s="11"/>
    </row>
    <row r="518" spans="1:16" s="12" customFormat="1">
      <c r="A518" s="11"/>
      <c r="C518" s="11"/>
      <c r="D518" s="11"/>
      <c r="E518" s="11"/>
      <c r="F518" s="11"/>
      <c r="I518" s="11"/>
      <c r="P518" s="11"/>
    </row>
    <row r="519" spans="1:16" s="12" customFormat="1">
      <c r="A519" s="11"/>
      <c r="C519" s="11"/>
      <c r="D519" s="11"/>
      <c r="E519" s="11"/>
      <c r="F519" s="11"/>
      <c r="I519" s="11"/>
      <c r="P519" s="11"/>
    </row>
    <row r="520" spans="1:16" s="12" customFormat="1">
      <c r="A520" s="11"/>
      <c r="C520" s="11"/>
      <c r="D520" s="11"/>
      <c r="E520" s="11"/>
      <c r="F520" s="11"/>
      <c r="I520" s="11"/>
      <c r="P520" s="11"/>
    </row>
    <row r="521" spans="1:16" s="12" customFormat="1">
      <c r="A521" s="11"/>
      <c r="C521" s="11"/>
      <c r="D521" s="11"/>
      <c r="E521" s="11"/>
      <c r="F521" s="11"/>
      <c r="I521" s="11"/>
      <c r="P521" s="11"/>
    </row>
    <row r="522" spans="1:16" s="12" customFormat="1">
      <c r="A522" s="11"/>
      <c r="C522" s="11"/>
      <c r="D522" s="11"/>
      <c r="E522" s="11"/>
      <c r="F522" s="11"/>
      <c r="I522" s="11"/>
      <c r="P522" s="11"/>
    </row>
    <row r="523" spans="1:16" s="12" customFormat="1">
      <c r="A523" s="11"/>
      <c r="C523" s="11"/>
      <c r="D523" s="11"/>
      <c r="E523" s="11"/>
      <c r="F523" s="11"/>
      <c r="I523" s="11"/>
      <c r="P523" s="11"/>
    </row>
    <row r="524" spans="1:16" s="12" customFormat="1">
      <c r="A524" s="11"/>
      <c r="C524" s="11"/>
      <c r="D524" s="11"/>
      <c r="E524" s="11"/>
      <c r="F524" s="11"/>
      <c r="I524" s="11"/>
      <c r="P524" s="11"/>
    </row>
    <row r="525" spans="1:16" s="12" customFormat="1">
      <c r="A525" s="11"/>
      <c r="C525" s="11"/>
      <c r="D525" s="11"/>
      <c r="E525" s="11"/>
      <c r="F525" s="11"/>
      <c r="I525" s="11"/>
      <c r="P525" s="11"/>
    </row>
    <row r="526" spans="1:16" s="12" customFormat="1">
      <c r="A526" s="11"/>
      <c r="C526" s="11"/>
      <c r="D526" s="11"/>
      <c r="E526" s="11"/>
      <c r="F526" s="11"/>
      <c r="I526" s="11"/>
      <c r="P526" s="11"/>
    </row>
    <row r="527" spans="1:16" s="12" customFormat="1">
      <c r="A527" s="11"/>
      <c r="C527" s="11"/>
      <c r="D527" s="11"/>
      <c r="E527" s="11"/>
      <c r="F527" s="11"/>
      <c r="I527" s="11"/>
      <c r="P527" s="11"/>
    </row>
    <row r="528" spans="1:16" s="12" customFormat="1">
      <c r="A528" s="11"/>
      <c r="C528" s="11"/>
      <c r="D528" s="11"/>
      <c r="E528" s="11"/>
      <c r="F528" s="11"/>
      <c r="I528" s="11"/>
      <c r="P528" s="11"/>
    </row>
    <row r="529" spans="1:16" s="12" customFormat="1">
      <c r="A529" s="11"/>
      <c r="C529" s="11"/>
      <c r="D529" s="11"/>
      <c r="E529" s="11"/>
      <c r="F529" s="11"/>
      <c r="I529" s="11"/>
      <c r="P529" s="11"/>
    </row>
    <row r="530" spans="1:16" s="12" customFormat="1">
      <c r="A530" s="11"/>
      <c r="C530" s="11"/>
      <c r="D530" s="11"/>
      <c r="E530" s="11"/>
      <c r="F530" s="11"/>
      <c r="I530" s="11"/>
      <c r="P530" s="11"/>
    </row>
    <row r="531" spans="1:16" s="12" customFormat="1">
      <c r="A531" s="11"/>
      <c r="C531" s="11"/>
      <c r="D531" s="11"/>
      <c r="E531" s="11"/>
      <c r="F531" s="11"/>
      <c r="I531" s="11"/>
      <c r="P531" s="11"/>
    </row>
    <row r="532" spans="1:16" s="12" customFormat="1">
      <c r="A532" s="11"/>
      <c r="C532" s="11"/>
      <c r="D532" s="11"/>
      <c r="E532" s="11"/>
      <c r="F532" s="11"/>
      <c r="I532" s="11"/>
      <c r="P532" s="11"/>
    </row>
    <row r="533" spans="1:16" s="12" customFormat="1">
      <c r="A533" s="11"/>
      <c r="C533" s="11"/>
      <c r="D533" s="11"/>
      <c r="E533" s="11"/>
      <c r="F533" s="11"/>
      <c r="I533" s="11"/>
      <c r="P533" s="11"/>
    </row>
    <row r="534" spans="1:16" s="12" customFormat="1">
      <c r="A534" s="11"/>
      <c r="C534" s="11"/>
      <c r="D534" s="11"/>
      <c r="E534" s="11"/>
      <c r="F534" s="11"/>
      <c r="I534" s="11"/>
      <c r="P534" s="11"/>
    </row>
    <row r="535" spans="1:16" s="12" customFormat="1">
      <c r="A535" s="11"/>
      <c r="C535" s="11"/>
      <c r="D535" s="11"/>
      <c r="E535" s="11"/>
      <c r="F535" s="11"/>
      <c r="I535" s="11"/>
      <c r="P535" s="11"/>
    </row>
    <row r="536" spans="1:16" s="12" customFormat="1">
      <c r="A536" s="11"/>
      <c r="C536" s="11"/>
      <c r="D536" s="11"/>
      <c r="E536" s="11"/>
      <c r="F536" s="11"/>
      <c r="I536" s="11"/>
      <c r="P536" s="11"/>
    </row>
    <row r="537" spans="1:16" s="12" customFormat="1">
      <c r="A537" s="11"/>
      <c r="C537" s="11"/>
      <c r="D537" s="11"/>
      <c r="E537" s="11"/>
      <c r="F537" s="11"/>
      <c r="I537" s="11"/>
      <c r="P537" s="11"/>
    </row>
    <row r="538" spans="1:16" s="12" customFormat="1">
      <c r="A538" s="11"/>
      <c r="C538" s="11"/>
      <c r="D538" s="11"/>
      <c r="E538" s="11"/>
      <c r="F538" s="11"/>
      <c r="I538" s="11"/>
      <c r="P538" s="11"/>
    </row>
    <row r="539" spans="1:16" s="12" customFormat="1">
      <c r="A539" s="11"/>
      <c r="C539" s="11"/>
      <c r="D539" s="11"/>
      <c r="E539" s="11"/>
      <c r="F539" s="11"/>
      <c r="I539" s="11"/>
      <c r="P539" s="11"/>
    </row>
    <row r="540" spans="1:16" s="12" customFormat="1">
      <c r="A540" s="11"/>
      <c r="C540" s="11"/>
      <c r="D540" s="11"/>
      <c r="E540" s="11"/>
      <c r="F540" s="11"/>
      <c r="I540" s="11"/>
      <c r="P540" s="11"/>
    </row>
    <row r="541" spans="1:16" s="12" customFormat="1">
      <c r="A541" s="11"/>
      <c r="C541" s="11"/>
      <c r="D541" s="11"/>
      <c r="E541" s="11"/>
      <c r="F541" s="11"/>
      <c r="I541" s="11"/>
      <c r="P541" s="11"/>
    </row>
    <row r="542" spans="1:16" s="12" customFormat="1">
      <c r="A542" s="11"/>
      <c r="C542" s="11"/>
      <c r="D542" s="11"/>
      <c r="E542" s="11"/>
      <c r="F542" s="11"/>
      <c r="I542" s="11"/>
      <c r="P542" s="11"/>
    </row>
    <row r="543" spans="1:16" s="12" customFormat="1">
      <c r="A543" s="11"/>
      <c r="C543" s="11"/>
      <c r="D543" s="11"/>
      <c r="E543" s="11"/>
      <c r="F543" s="11"/>
      <c r="I543" s="11"/>
      <c r="P543" s="11"/>
    </row>
    <row r="544" spans="1:16" s="12" customFormat="1">
      <c r="A544" s="11"/>
      <c r="C544" s="11"/>
      <c r="D544" s="11"/>
      <c r="E544" s="11"/>
      <c r="F544" s="11"/>
      <c r="I544" s="11"/>
      <c r="P544" s="11"/>
    </row>
    <row r="545" spans="1:16" s="12" customFormat="1">
      <c r="A545" s="11"/>
      <c r="C545" s="11"/>
      <c r="D545" s="11"/>
      <c r="E545" s="11"/>
      <c r="F545" s="11"/>
      <c r="I545" s="11"/>
      <c r="P545" s="11"/>
    </row>
    <row r="546" spans="1:16" s="12" customFormat="1">
      <c r="A546" s="11"/>
      <c r="C546" s="11"/>
      <c r="D546" s="11"/>
      <c r="E546" s="11"/>
      <c r="F546" s="11"/>
      <c r="I546" s="11"/>
      <c r="P546" s="11"/>
    </row>
    <row r="547" spans="1:16" s="12" customFormat="1">
      <c r="A547" s="11"/>
      <c r="C547" s="11"/>
      <c r="D547" s="11"/>
      <c r="E547" s="11"/>
      <c r="F547" s="11"/>
      <c r="I547" s="11"/>
      <c r="P547" s="11"/>
    </row>
    <row r="548" spans="1:16" s="12" customFormat="1">
      <c r="A548" s="11"/>
      <c r="C548" s="11"/>
      <c r="D548" s="11"/>
      <c r="E548" s="11"/>
      <c r="F548" s="11"/>
      <c r="I548" s="11"/>
      <c r="P548" s="11"/>
    </row>
    <row r="549" spans="1:16" s="12" customFormat="1">
      <c r="A549" s="11"/>
      <c r="C549" s="11"/>
      <c r="D549" s="11"/>
      <c r="E549" s="11"/>
      <c r="F549" s="11"/>
      <c r="I549" s="11"/>
      <c r="P549" s="11"/>
    </row>
    <row r="550" spans="1:16" s="12" customFormat="1">
      <c r="A550" s="11"/>
      <c r="C550" s="11"/>
      <c r="D550" s="11"/>
      <c r="E550" s="11"/>
      <c r="F550" s="11"/>
      <c r="I550" s="11"/>
      <c r="P550" s="11"/>
    </row>
    <row r="551" spans="1:16" s="12" customFormat="1">
      <c r="A551" s="11"/>
      <c r="C551" s="11"/>
      <c r="D551" s="11"/>
      <c r="E551" s="11"/>
      <c r="F551" s="11"/>
      <c r="I551" s="11"/>
      <c r="P551" s="11"/>
    </row>
    <row r="552" spans="1:16" s="12" customFormat="1">
      <c r="A552" s="11"/>
      <c r="C552" s="11"/>
      <c r="D552" s="11"/>
      <c r="E552" s="11"/>
      <c r="F552" s="11"/>
      <c r="I552" s="11"/>
      <c r="P552" s="11"/>
    </row>
    <row r="553" spans="1:16" s="12" customFormat="1">
      <c r="A553" s="11"/>
      <c r="C553" s="11"/>
      <c r="D553" s="11"/>
      <c r="E553" s="11"/>
      <c r="F553" s="11"/>
      <c r="I553" s="11"/>
      <c r="P553" s="11"/>
    </row>
    <row r="554" spans="1:16" s="12" customFormat="1">
      <c r="A554" s="11"/>
      <c r="C554" s="11"/>
      <c r="D554" s="11"/>
      <c r="E554" s="11"/>
      <c r="F554" s="11"/>
      <c r="I554" s="11"/>
      <c r="P554" s="11"/>
    </row>
    <row r="555" spans="1:16" s="12" customFormat="1">
      <c r="A555" s="11"/>
      <c r="C555" s="11"/>
      <c r="D555" s="11"/>
      <c r="E555" s="11"/>
      <c r="F555" s="11"/>
      <c r="I555" s="11"/>
      <c r="P555" s="11"/>
    </row>
    <row r="556" spans="1:16" s="12" customFormat="1">
      <c r="A556" s="11"/>
      <c r="C556" s="11"/>
      <c r="D556" s="11"/>
      <c r="E556" s="11"/>
      <c r="F556" s="11"/>
      <c r="I556" s="11"/>
      <c r="P556" s="11"/>
    </row>
    <row r="557" spans="1:16" s="12" customFormat="1">
      <c r="A557" s="11"/>
      <c r="C557" s="11"/>
      <c r="D557" s="11"/>
      <c r="E557" s="11"/>
      <c r="F557" s="11"/>
      <c r="I557" s="11"/>
      <c r="P557" s="11"/>
    </row>
    <row r="558" spans="1:16" s="12" customFormat="1">
      <c r="A558" s="11"/>
      <c r="C558" s="11"/>
      <c r="D558" s="11"/>
      <c r="E558" s="11"/>
      <c r="F558" s="11"/>
      <c r="I558" s="11"/>
      <c r="P558" s="11"/>
    </row>
    <row r="559" spans="1:16" s="12" customFormat="1">
      <c r="A559" s="11"/>
      <c r="C559" s="11"/>
      <c r="D559" s="11"/>
      <c r="E559" s="11"/>
      <c r="F559" s="11"/>
      <c r="I559" s="11"/>
      <c r="P559" s="11"/>
    </row>
    <row r="560" spans="1:16" s="12" customFormat="1">
      <c r="A560" s="11"/>
      <c r="C560" s="11"/>
      <c r="D560" s="11"/>
      <c r="E560" s="11"/>
      <c r="F560" s="11"/>
      <c r="I560" s="11"/>
      <c r="P560" s="11"/>
    </row>
    <row r="561" spans="1:16" s="12" customFormat="1">
      <c r="A561" s="11"/>
      <c r="C561" s="11"/>
      <c r="D561" s="11"/>
      <c r="E561" s="11"/>
      <c r="F561" s="11"/>
      <c r="I561" s="11"/>
      <c r="P561" s="11"/>
    </row>
    <row r="562" spans="1:16" s="12" customFormat="1">
      <c r="A562" s="11"/>
      <c r="C562" s="11"/>
      <c r="D562" s="11"/>
      <c r="E562" s="11"/>
      <c r="F562" s="11"/>
      <c r="I562" s="11"/>
      <c r="P562" s="11"/>
    </row>
    <row r="563" spans="1:16" s="12" customFormat="1">
      <c r="A563" s="11"/>
      <c r="C563" s="11"/>
      <c r="D563" s="11"/>
      <c r="E563" s="11"/>
      <c r="F563" s="11"/>
      <c r="I563" s="11"/>
      <c r="P563" s="11"/>
    </row>
    <row r="564" spans="1:16" s="12" customFormat="1">
      <c r="A564" s="11"/>
      <c r="C564" s="11"/>
      <c r="D564" s="11"/>
      <c r="E564" s="11"/>
      <c r="F564" s="11"/>
      <c r="I564" s="11"/>
      <c r="P564" s="11"/>
    </row>
    <row r="565" spans="1:16" s="12" customFormat="1">
      <c r="A565" s="11"/>
      <c r="C565" s="11"/>
      <c r="D565" s="11"/>
      <c r="E565" s="11"/>
      <c r="F565" s="11"/>
      <c r="I565" s="11"/>
      <c r="P565" s="11"/>
    </row>
    <row r="566" spans="1:16" s="12" customFormat="1">
      <c r="A566" s="11"/>
      <c r="C566" s="11"/>
      <c r="D566" s="11"/>
      <c r="E566" s="11"/>
      <c r="F566" s="11"/>
      <c r="I566" s="11"/>
      <c r="P566" s="11"/>
    </row>
    <row r="567" spans="1:16" s="12" customFormat="1">
      <c r="A567" s="11"/>
      <c r="C567" s="11"/>
      <c r="D567" s="11"/>
      <c r="E567" s="11"/>
      <c r="F567" s="11"/>
      <c r="I567" s="11"/>
      <c r="P567" s="11"/>
    </row>
    <row r="568" spans="1:16" s="12" customFormat="1">
      <c r="A568" s="11"/>
      <c r="C568" s="11"/>
      <c r="D568" s="11"/>
      <c r="E568" s="11"/>
      <c r="F568" s="11"/>
      <c r="I568" s="11"/>
      <c r="P568" s="11"/>
    </row>
    <row r="569" spans="1:16" s="12" customFormat="1">
      <c r="A569" s="11"/>
      <c r="C569" s="11"/>
      <c r="D569" s="11"/>
      <c r="E569" s="11"/>
      <c r="F569" s="11"/>
      <c r="I569" s="11"/>
      <c r="P569" s="11"/>
    </row>
    <row r="570" spans="1:16" s="12" customFormat="1">
      <c r="A570" s="11"/>
      <c r="C570" s="11"/>
      <c r="D570" s="11"/>
      <c r="E570" s="11"/>
      <c r="F570" s="11"/>
      <c r="I570" s="11"/>
      <c r="P570" s="11"/>
    </row>
    <row r="571" spans="1:16" s="12" customFormat="1">
      <c r="A571" s="11"/>
      <c r="C571" s="11"/>
      <c r="D571" s="11"/>
      <c r="E571" s="11"/>
      <c r="F571" s="11"/>
      <c r="I571" s="11"/>
      <c r="P571" s="11"/>
    </row>
    <row r="572" spans="1:16" s="12" customFormat="1">
      <c r="A572" s="11"/>
      <c r="C572" s="11"/>
      <c r="D572" s="11"/>
      <c r="E572" s="11"/>
      <c r="F572" s="11"/>
      <c r="I572" s="11"/>
      <c r="P572" s="11"/>
    </row>
    <row r="573" spans="1:16" s="12" customFormat="1">
      <c r="A573" s="11"/>
      <c r="C573" s="11"/>
      <c r="D573" s="11"/>
      <c r="E573" s="11"/>
      <c r="F573" s="11"/>
      <c r="I573" s="11"/>
      <c r="P573" s="11"/>
    </row>
    <row r="574" spans="1:16" s="12" customFormat="1">
      <c r="A574" s="11"/>
      <c r="C574" s="11"/>
      <c r="D574" s="11"/>
      <c r="E574" s="11"/>
      <c r="F574" s="11"/>
      <c r="I574" s="11"/>
      <c r="P574" s="11"/>
    </row>
    <row r="575" spans="1:16" s="12" customFormat="1">
      <c r="A575" s="11"/>
      <c r="C575" s="11"/>
      <c r="D575" s="11"/>
      <c r="E575" s="11"/>
      <c r="F575" s="11"/>
      <c r="I575" s="11"/>
      <c r="P575" s="11"/>
    </row>
    <row r="576" spans="1:16" s="12" customFormat="1">
      <c r="A576" s="11"/>
      <c r="C576" s="11"/>
      <c r="D576" s="11"/>
      <c r="E576" s="11"/>
      <c r="F576" s="11"/>
      <c r="I576" s="11"/>
      <c r="P576" s="11"/>
    </row>
    <row r="577" spans="1:16" s="12" customFormat="1">
      <c r="A577" s="11"/>
      <c r="C577" s="11"/>
      <c r="D577" s="11"/>
      <c r="E577" s="11"/>
      <c r="F577" s="11"/>
      <c r="I577" s="11"/>
      <c r="P577" s="11"/>
    </row>
    <row r="578" spans="1:16" s="12" customFormat="1">
      <c r="A578" s="11"/>
      <c r="C578" s="11"/>
      <c r="D578" s="11"/>
      <c r="E578" s="11"/>
      <c r="F578" s="11"/>
      <c r="I578" s="11"/>
      <c r="P578" s="11"/>
    </row>
    <row r="579" spans="1:16" s="12" customFormat="1">
      <c r="A579" s="11"/>
      <c r="C579" s="11"/>
      <c r="D579" s="11"/>
      <c r="E579" s="11"/>
      <c r="F579" s="11"/>
      <c r="I579" s="11"/>
      <c r="P579" s="11"/>
    </row>
    <row r="580" spans="1:16" s="12" customFormat="1">
      <c r="A580" s="11"/>
      <c r="C580" s="11"/>
      <c r="D580" s="11"/>
      <c r="E580" s="11"/>
      <c r="F580" s="11"/>
      <c r="I580" s="11"/>
      <c r="P580" s="11"/>
    </row>
    <row r="581" spans="1:16" s="12" customFormat="1">
      <c r="A581" s="11"/>
      <c r="C581" s="11"/>
      <c r="D581" s="11"/>
      <c r="E581" s="11"/>
      <c r="F581" s="11"/>
      <c r="I581" s="11"/>
      <c r="P581" s="11"/>
    </row>
    <row r="582" spans="1:16" s="12" customFormat="1">
      <c r="A582" s="11"/>
      <c r="C582" s="11"/>
      <c r="D582" s="11"/>
      <c r="E582" s="11"/>
      <c r="F582" s="11"/>
      <c r="I582" s="11"/>
      <c r="P582" s="11"/>
    </row>
    <row r="583" spans="1:16" s="12" customFormat="1">
      <c r="A583" s="11"/>
      <c r="C583" s="11"/>
      <c r="D583" s="11"/>
      <c r="E583" s="11"/>
      <c r="F583" s="11"/>
      <c r="I583" s="11"/>
      <c r="P583" s="11"/>
    </row>
    <row r="584" spans="1:16" s="12" customFormat="1">
      <c r="A584" s="11"/>
      <c r="C584" s="11"/>
      <c r="D584" s="11"/>
      <c r="E584" s="11"/>
      <c r="F584" s="11"/>
      <c r="I584" s="11"/>
      <c r="P584" s="11"/>
    </row>
    <row r="585" spans="1:16" s="12" customFormat="1">
      <c r="A585" s="11"/>
      <c r="C585" s="11"/>
      <c r="D585" s="11"/>
      <c r="E585" s="11"/>
      <c r="F585" s="11"/>
      <c r="I585" s="11"/>
      <c r="P585" s="11"/>
    </row>
    <row r="586" spans="1:16" s="12" customFormat="1">
      <c r="A586" s="11"/>
      <c r="C586" s="11"/>
      <c r="D586" s="11"/>
      <c r="E586" s="11"/>
      <c r="F586" s="11"/>
      <c r="I586" s="11"/>
      <c r="P586" s="11"/>
    </row>
    <row r="587" spans="1:16" s="12" customFormat="1">
      <c r="A587" s="11"/>
      <c r="C587" s="11"/>
      <c r="D587" s="11"/>
      <c r="E587" s="11"/>
      <c r="F587" s="11"/>
      <c r="I587" s="11"/>
      <c r="P587" s="11"/>
    </row>
    <row r="588" spans="1:16" s="12" customFormat="1">
      <c r="A588" s="11"/>
      <c r="C588" s="11"/>
      <c r="D588" s="11"/>
      <c r="E588" s="11"/>
      <c r="F588" s="11"/>
      <c r="I588" s="11"/>
      <c r="P588" s="11"/>
    </row>
    <row r="589" spans="1:16" s="12" customFormat="1">
      <c r="A589" s="11"/>
      <c r="C589" s="11"/>
      <c r="D589" s="11"/>
      <c r="E589" s="11"/>
      <c r="F589" s="11"/>
      <c r="I589" s="11"/>
      <c r="P589" s="11"/>
    </row>
    <row r="590" spans="1:16" s="12" customFormat="1">
      <c r="A590" s="11"/>
      <c r="C590" s="11"/>
      <c r="D590" s="11"/>
      <c r="E590" s="11"/>
      <c r="F590" s="11"/>
      <c r="I590" s="11"/>
      <c r="P590" s="11"/>
    </row>
    <row r="591" spans="1:16" s="12" customFormat="1">
      <c r="A591" s="11"/>
      <c r="C591" s="11"/>
      <c r="D591" s="11"/>
      <c r="E591" s="11"/>
      <c r="F591" s="11"/>
      <c r="I591" s="11"/>
      <c r="P591" s="11"/>
    </row>
    <row r="592" spans="1:16" s="12" customFormat="1">
      <c r="A592" s="11"/>
      <c r="C592" s="11"/>
      <c r="D592" s="11"/>
      <c r="E592" s="11"/>
      <c r="F592" s="11"/>
      <c r="I592" s="11"/>
      <c r="P592" s="11"/>
    </row>
    <row r="593" spans="1:16" s="12" customFormat="1">
      <c r="A593" s="11"/>
      <c r="C593" s="11"/>
      <c r="D593" s="11"/>
      <c r="E593" s="11"/>
      <c r="F593" s="11"/>
      <c r="I593" s="11"/>
      <c r="P593" s="11"/>
    </row>
    <row r="594" spans="1:16" s="12" customFormat="1">
      <c r="A594" s="11"/>
      <c r="C594" s="11"/>
      <c r="D594" s="11"/>
      <c r="E594" s="11"/>
      <c r="F594" s="11"/>
      <c r="I594" s="11"/>
      <c r="P594" s="11"/>
    </row>
    <row r="595" spans="1:16" s="12" customFormat="1">
      <c r="A595" s="11"/>
      <c r="C595" s="11"/>
      <c r="D595" s="11"/>
      <c r="E595" s="11"/>
      <c r="F595" s="11"/>
      <c r="I595" s="11"/>
      <c r="P595" s="11"/>
    </row>
    <row r="596" spans="1:16" s="12" customFormat="1">
      <c r="A596" s="11"/>
      <c r="C596" s="11"/>
      <c r="D596" s="11"/>
      <c r="E596" s="11"/>
      <c r="F596" s="11"/>
      <c r="I596" s="11"/>
      <c r="P596" s="11"/>
    </row>
    <row r="597" spans="1:16" s="12" customFormat="1">
      <c r="A597" s="11"/>
      <c r="C597" s="11"/>
      <c r="D597" s="11"/>
      <c r="E597" s="11"/>
      <c r="F597" s="11"/>
      <c r="I597" s="11"/>
      <c r="P597" s="11"/>
    </row>
    <row r="598" spans="1:16" s="12" customFormat="1">
      <c r="A598" s="11"/>
      <c r="C598" s="11"/>
      <c r="D598" s="11"/>
      <c r="E598" s="11"/>
      <c r="F598" s="11"/>
      <c r="I598" s="11"/>
      <c r="P598" s="11"/>
    </row>
    <row r="599" spans="1:16" s="12" customFormat="1">
      <c r="A599" s="11"/>
      <c r="C599" s="11"/>
      <c r="D599" s="11"/>
      <c r="E599" s="11"/>
      <c r="F599" s="11"/>
      <c r="I599" s="11"/>
      <c r="P599" s="11"/>
    </row>
    <row r="600" spans="1:16" s="12" customFormat="1">
      <c r="A600" s="11"/>
      <c r="C600" s="11"/>
      <c r="D600" s="11"/>
      <c r="E600" s="11"/>
      <c r="F600" s="11"/>
      <c r="I600" s="11"/>
      <c r="P600" s="11"/>
    </row>
    <row r="601" spans="1:16" s="12" customFormat="1">
      <c r="A601" s="11"/>
      <c r="C601" s="11"/>
      <c r="D601" s="11"/>
      <c r="E601" s="11"/>
      <c r="F601" s="11"/>
      <c r="I601" s="11"/>
      <c r="P601" s="11"/>
    </row>
    <row r="602" spans="1:16" s="12" customFormat="1">
      <c r="A602" s="11"/>
      <c r="C602" s="11"/>
      <c r="D602" s="11"/>
      <c r="E602" s="11"/>
      <c r="F602" s="11"/>
      <c r="I602" s="11"/>
      <c r="P602" s="11"/>
    </row>
    <row r="603" spans="1:16" s="12" customFormat="1">
      <c r="A603" s="11"/>
      <c r="C603" s="11"/>
      <c r="D603" s="11"/>
      <c r="E603" s="11"/>
      <c r="F603" s="11"/>
      <c r="I603" s="11"/>
      <c r="P603" s="11"/>
    </row>
    <row r="604" spans="1:16" s="12" customFormat="1">
      <c r="A604" s="11"/>
      <c r="C604" s="11"/>
      <c r="D604" s="11"/>
      <c r="E604" s="11"/>
      <c r="F604" s="11"/>
      <c r="I604" s="11"/>
      <c r="P604" s="11"/>
    </row>
    <row r="605" spans="1:16" s="12" customFormat="1">
      <c r="A605" s="11"/>
      <c r="C605" s="11"/>
      <c r="D605" s="11"/>
      <c r="E605" s="11"/>
      <c r="F605" s="11"/>
      <c r="I605" s="11"/>
      <c r="P605" s="11"/>
    </row>
    <row r="606" spans="1:16" s="12" customFormat="1">
      <c r="A606" s="11"/>
      <c r="C606" s="11"/>
      <c r="D606" s="11"/>
      <c r="E606" s="11"/>
      <c r="F606" s="11"/>
      <c r="I606" s="11"/>
      <c r="P606" s="11"/>
    </row>
    <row r="607" spans="1:16" s="12" customFormat="1">
      <c r="A607" s="11"/>
      <c r="C607" s="11"/>
      <c r="D607" s="11"/>
      <c r="E607" s="11"/>
      <c r="F607" s="11"/>
      <c r="I607" s="11"/>
      <c r="P607" s="11"/>
    </row>
    <row r="608" spans="1:16" s="12" customFormat="1">
      <c r="A608" s="11"/>
      <c r="C608" s="11"/>
      <c r="D608" s="11"/>
      <c r="E608" s="11"/>
      <c r="F608" s="11"/>
      <c r="I608" s="11"/>
      <c r="P608" s="11"/>
    </row>
    <row r="609" spans="1:16" s="12" customFormat="1">
      <c r="A609" s="11"/>
      <c r="C609" s="11"/>
      <c r="D609" s="11"/>
      <c r="E609" s="11"/>
      <c r="F609" s="11"/>
      <c r="I609" s="11"/>
      <c r="P609" s="11"/>
    </row>
    <row r="610" spans="1:16" s="12" customFormat="1">
      <c r="A610" s="11"/>
      <c r="C610" s="11"/>
      <c r="D610" s="11"/>
      <c r="E610" s="11"/>
      <c r="F610" s="11"/>
      <c r="I610" s="11"/>
      <c r="P610" s="11"/>
    </row>
    <row r="611" spans="1:16" s="12" customFormat="1">
      <c r="A611" s="11"/>
      <c r="C611" s="11"/>
      <c r="D611" s="11"/>
      <c r="E611" s="11"/>
      <c r="F611" s="11"/>
      <c r="I611" s="11"/>
      <c r="P611" s="11"/>
    </row>
    <row r="612" spans="1:16" s="12" customFormat="1">
      <c r="A612" s="11"/>
      <c r="C612" s="11"/>
      <c r="D612" s="11"/>
      <c r="E612" s="11"/>
      <c r="F612" s="11"/>
      <c r="I612" s="11"/>
      <c r="P612" s="11"/>
    </row>
    <row r="613" spans="1:16" s="12" customFormat="1">
      <c r="A613" s="11"/>
      <c r="C613" s="11"/>
      <c r="D613" s="11"/>
      <c r="E613" s="11"/>
      <c r="F613" s="11"/>
      <c r="I613" s="11"/>
      <c r="P613" s="11"/>
    </row>
    <row r="614" spans="1:16" s="12" customFormat="1">
      <c r="A614" s="11"/>
      <c r="C614" s="11"/>
      <c r="D614" s="11"/>
      <c r="E614" s="11"/>
      <c r="F614" s="11"/>
      <c r="I614" s="11"/>
      <c r="P614" s="11"/>
    </row>
    <row r="615" spans="1:16" s="12" customFormat="1">
      <c r="A615" s="11"/>
      <c r="C615" s="11"/>
      <c r="D615" s="11"/>
      <c r="E615" s="11"/>
      <c r="F615" s="11"/>
      <c r="I615" s="11"/>
      <c r="P615" s="11"/>
    </row>
    <row r="616" spans="1:16" s="12" customFormat="1">
      <c r="A616" s="11"/>
      <c r="C616" s="11"/>
      <c r="D616" s="11"/>
      <c r="E616" s="11"/>
      <c r="F616" s="11"/>
      <c r="I616" s="11"/>
      <c r="P616" s="11"/>
    </row>
    <row r="617" spans="1:16" s="12" customFormat="1">
      <c r="A617" s="11"/>
      <c r="C617" s="11"/>
      <c r="D617" s="11"/>
      <c r="E617" s="11"/>
      <c r="F617" s="11"/>
      <c r="I617" s="11"/>
      <c r="P617" s="11"/>
    </row>
    <row r="618" spans="1:16" s="12" customFormat="1">
      <c r="A618" s="11"/>
      <c r="C618" s="11"/>
      <c r="D618" s="11"/>
      <c r="E618" s="11"/>
      <c r="F618" s="11"/>
      <c r="I618" s="11"/>
      <c r="P618" s="11"/>
    </row>
    <row r="619" spans="1:16" s="12" customFormat="1">
      <c r="A619" s="11"/>
      <c r="C619" s="11"/>
      <c r="D619" s="11"/>
      <c r="E619" s="11"/>
      <c r="F619" s="11"/>
      <c r="I619" s="11"/>
      <c r="P619" s="11"/>
    </row>
    <row r="620" spans="1:16" s="12" customFormat="1">
      <c r="A620" s="11"/>
      <c r="C620" s="11"/>
      <c r="D620" s="11"/>
      <c r="E620" s="11"/>
      <c r="F620" s="11"/>
      <c r="I620" s="11"/>
      <c r="P620" s="11"/>
    </row>
    <row r="621" spans="1:16" s="12" customFormat="1">
      <c r="A621" s="11"/>
      <c r="C621" s="11"/>
      <c r="D621" s="11"/>
      <c r="E621" s="11"/>
      <c r="F621" s="11"/>
      <c r="I621" s="11"/>
      <c r="P621" s="11"/>
    </row>
    <row r="622" spans="1:16" s="12" customFormat="1">
      <c r="A622" s="11"/>
      <c r="C622" s="11"/>
      <c r="D622" s="11"/>
      <c r="E622" s="11"/>
      <c r="F622" s="11"/>
      <c r="I622" s="11"/>
      <c r="P622" s="11"/>
    </row>
    <row r="623" spans="1:16" s="12" customFormat="1">
      <c r="A623" s="11"/>
      <c r="C623" s="11"/>
      <c r="D623" s="11"/>
      <c r="E623" s="11"/>
      <c r="F623" s="11"/>
      <c r="I623" s="11"/>
      <c r="P623" s="11"/>
    </row>
    <row r="624" spans="1:16" s="12" customFormat="1">
      <c r="A624" s="11"/>
      <c r="C624" s="11"/>
      <c r="D624" s="11"/>
      <c r="E624" s="11"/>
      <c r="F624" s="11"/>
      <c r="I624" s="11"/>
      <c r="P624" s="11"/>
    </row>
    <row r="625" spans="1:16" s="12" customFormat="1">
      <c r="A625" s="11"/>
      <c r="C625" s="11"/>
      <c r="D625" s="11"/>
      <c r="E625" s="11"/>
      <c r="F625" s="11"/>
      <c r="I625" s="11"/>
      <c r="P625" s="11"/>
    </row>
    <row r="626" spans="1:16" s="12" customFormat="1">
      <c r="A626" s="11"/>
      <c r="C626" s="11"/>
      <c r="D626" s="11"/>
      <c r="E626" s="11"/>
      <c r="F626" s="11"/>
      <c r="I626" s="11"/>
      <c r="P626" s="11"/>
    </row>
    <row r="627" spans="1:16" s="12" customFormat="1">
      <c r="A627" s="11"/>
      <c r="C627" s="11"/>
      <c r="D627" s="11"/>
      <c r="E627" s="11"/>
      <c r="F627" s="11"/>
      <c r="I627" s="11"/>
      <c r="P627" s="11"/>
    </row>
    <row r="628" spans="1:16" s="12" customFormat="1">
      <c r="A628" s="11"/>
      <c r="C628" s="11"/>
      <c r="D628" s="11"/>
      <c r="E628" s="11"/>
      <c r="F628" s="11"/>
      <c r="I628" s="11"/>
      <c r="P628" s="11"/>
    </row>
    <row r="629" spans="1:16" s="12" customFormat="1">
      <c r="A629" s="11"/>
      <c r="C629" s="11"/>
      <c r="D629" s="11"/>
      <c r="E629" s="11"/>
      <c r="F629" s="11"/>
      <c r="I629" s="11"/>
      <c r="P629" s="11"/>
    </row>
    <row r="630" spans="1:16" s="12" customFormat="1">
      <c r="A630" s="11"/>
      <c r="C630" s="11"/>
      <c r="D630" s="11"/>
      <c r="E630" s="11"/>
      <c r="F630" s="11"/>
      <c r="I630" s="11"/>
      <c r="P630" s="11"/>
    </row>
    <row r="631" spans="1:16" s="12" customFormat="1">
      <c r="A631" s="11"/>
      <c r="C631" s="11"/>
      <c r="D631" s="11"/>
      <c r="E631" s="11"/>
      <c r="F631" s="11"/>
      <c r="I631" s="11"/>
      <c r="P631" s="11"/>
    </row>
    <row r="632" spans="1:16" s="12" customFormat="1">
      <c r="A632" s="11"/>
      <c r="C632" s="11"/>
      <c r="D632" s="11"/>
      <c r="E632" s="11"/>
      <c r="F632" s="11"/>
      <c r="I632" s="11"/>
      <c r="P632" s="11"/>
    </row>
    <row r="633" spans="1:16" s="12" customFormat="1">
      <c r="A633" s="11"/>
      <c r="C633" s="11"/>
      <c r="D633" s="11"/>
      <c r="E633" s="11"/>
      <c r="F633" s="11"/>
      <c r="I633" s="11"/>
      <c r="P633" s="11"/>
    </row>
    <row r="634" spans="1:16" s="12" customFormat="1">
      <c r="A634" s="11"/>
      <c r="C634" s="11"/>
      <c r="D634" s="11"/>
      <c r="E634" s="11"/>
      <c r="F634" s="11"/>
      <c r="I634" s="11"/>
      <c r="P634" s="11"/>
    </row>
    <row r="635" spans="1:16" s="12" customFormat="1">
      <c r="A635" s="11"/>
      <c r="C635" s="11"/>
      <c r="D635" s="11"/>
      <c r="E635" s="11"/>
      <c r="F635" s="11"/>
      <c r="I635" s="11"/>
      <c r="P635" s="11"/>
    </row>
    <row r="636" spans="1:16" s="12" customFormat="1">
      <c r="A636" s="11"/>
      <c r="C636" s="11"/>
      <c r="D636" s="11"/>
      <c r="E636" s="11"/>
      <c r="F636" s="11"/>
      <c r="I636" s="11"/>
      <c r="P636" s="11"/>
    </row>
    <row r="637" spans="1:16" s="12" customFormat="1">
      <c r="A637" s="11"/>
      <c r="C637" s="11"/>
      <c r="D637" s="11"/>
      <c r="E637" s="11"/>
      <c r="F637" s="11"/>
      <c r="I637" s="11"/>
      <c r="P637" s="11"/>
    </row>
    <row r="638" spans="1:16" s="12" customFormat="1">
      <c r="A638" s="11"/>
      <c r="C638" s="11"/>
      <c r="D638" s="11"/>
      <c r="E638" s="11"/>
      <c r="F638" s="11"/>
      <c r="I638" s="11"/>
      <c r="P638" s="11"/>
    </row>
    <row r="639" spans="1:16" s="12" customFormat="1">
      <c r="A639" s="11"/>
      <c r="C639" s="11"/>
      <c r="D639" s="11"/>
      <c r="E639" s="11"/>
      <c r="F639" s="11"/>
      <c r="I639" s="11"/>
      <c r="P639" s="11"/>
    </row>
    <row r="640" spans="1:16" s="12" customFormat="1">
      <c r="A640" s="11"/>
      <c r="C640" s="11"/>
      <c r="D640" s="11"/>
      <c r="E640" s="11"/>
      <c r="F640" s="11"/>
      <c r="I640" s="11"/>
      <c r="P640" s="11"/>
    </row>
    <row r="641" spans="1:16" s="12" customFormat="1">
      <c r="A641" s="11"/>
      <c r="C641" s="11"/>
      <c r="D641" s="11"/>
      <c r="E641" s="11"/>
      <c r="F641" s="11"/>
      <c r="I641" s="11"/>
      <c r="P641" s="11"/>
    </row>
    <row r="642" spans="1:16" s="12" customFormat="1">
      <c r="A642" s="11"/>
      <c r="C642" s="11"/>
      <c r="D642" s="11"/>
      <c r="E642" s="11"/>
      <c r="F642" s="11"/>
      <c r="I642" s="11"/>
      <c r="P642" s="11"/>
    </row>
    <row r="643" spans="1:16" s="12" customFormat="1">
      <c r="A643" s="11"/>
      <c r="C643" s="11"/>
      <c r="D643" s="11"/>
      <c r="E643" s="11"/>
      <c r="F643" s="11"/>
      <c r="I643" s="11"/>
      <c r="P643" s="11"/>
    </row>
    <row r="644" spans="1:16" s="12" customFormat="1">
      <c r="A644" s="11"/>
      <c r="C644" s="11"/>
      <c r="D644" s="11"/>
      <c r="E644" s="11"/>
      <c r="F644" s="11"/>
      <c r="I644" s="11"/>
      <c r="P644" s="11"/>
    </row>
    <row r="645" spans="1:16" s="12" customFormat="1">
      <c r="A645" s="11"/>
      <c r="C645" s="11"/>
      <c r="D645" s="11"/>
      <c r="E645" s="11"/>
      <c r="F645" s="11"/>
      <c r="I645" s="11"/>
      <c r="P645" s="11"/>
    </row>
    <row r="646" spans="1:16" s="12" customFormat="1">
      <c r="A646" s="11"/>
      <c r="C646" s="11"/>
      <c r="D646" s="11"/>
      <c r="E646" s="11"/>
      <c r="F646" s="11"/>
      <c r="I646" s="11"/>
      <c r="P646" s="11"/>
    </row>
    <row r="647" spans="1:16" s="12" customFormat="1">
      <c r="A647" s="11"/>
      <c r="C647" s="11"/>
      <c r="D647" s="11"/>
      <c r="E647" s="11"/>
      <c r="F647" s="11"/>
      <c r="I647" s="11"/>
      <c r="P647" s="11"/>
    </row>
    <row r="648" spans="1:16" s="12" customFormat="1">
      <c r="A648" s="11"/>
      <c r="C648" s="11"/>
      <c r="D648" s="11"/>
      <c r="E648" s="11"/>
      <c r="F648" s="11"/>
      <c r="I648" s="11"/>
      <c r="P648" s="11"/>
    </row>
    <row r="649" spans="1:16" s="12" customFormat="1">
      <c r="A649" s="11"/>
      <c r="C649" s="11"/>
      <c r="D649" s="11"/>
      <c r="E649" s="11"/>
      <c r="F649" s="11"/>
      <c r="I649" s="11"/>
      <c r="P649" s="11"/>
    </row>
    <row r="650" spans="1:16" s="12" customFormat="1">
      <c r="A650" s="11"/>
      <c r="C650" s="11"/>
      <c r="D650" s="11"/>
      <c r="E650" s="11"/>
      <c r="F650" s="11"/>
      <c r="I650" s="11"/>
      <c r="P650" s="11"/>
    </row>
    <row r="651" spans="1:16" s="12" customFormat="1">
      <c r="A651" s="11"/>
      <c r="C651" s="11"/>
      <c r="D651" s="11"/>
      <c r="E651" s="11"/>
      <c r="F651" s="11"/>
      <c r="I651" s="11"/>
      <c r="P651" s="11"/>
    </row>
    <row r="652" spans="1:16" s="12" customFormat="1">
      <c r="A652" s="11"/>
      <c r="C652" s="11"/>
      <c r="D652" s="11"/>
      <c r="E652" s="11"/>
      <c r="F652" s="11"/>
      <c r="I652" s="11"/>
      <c r="P652" s="11"/>
    </row>
    <row r="653" spans="1:16" s="12" customFormat="1">
      <c r="A653" s="11"/>
      <c r="C653" s="11"/>
      <c r="D653" s="11"/>
      <c r="E653" s="11"/>
      <c r="F653" s="11"/>
      <c r="I653" s="11"/>
      <c r="P653" s="11"/>
    </row>
    <row r="654" spans="1:16" s="12" customFormat="1">
      <c r="A654" s="11"/>
      <c r="C654" s="11"/>
      <c r="D654" s="11"/>
      <c r="E654" s="11"/>
      <c r="F654" s="11"/>
      <c r="I654" s="11"/>
      <c r="P654" s="11"/>
    </row>
    <row r="655" spans="1:16" s="12" customFormat="1">
      <c r="A655" s="11"/>
      <c r="C655" s="11"/>
      <c r="D655" s="11"/>
      <c r="E655" s="11"/>
      <c r="F655" s="11"/>
      <c r="I655" s="11"/>
      <c r="P655" s="11"/>
    </row>
    <row r="656" spans="1:16" s="12" customFormat="1">
      <c r="A656" s="11"/>
      <c r="C656" s="11"/>
      <c r="D656" s="11"/>
      <c r="E656" s="11"/>
      <c r="F656" s="11"/>
      <c r="I656" s="11"/>
      <c r="P656" s="11"/>
    </row>
    <row r="657" spans="1:16" s="12" customFormat="1">
      <c r="A657" s="11"/>
      <c r="C657" s="11"/>
      <c r="D657" s="11"/>
      <c r="E657" s="11"/>
      <c r="F657" s="11"/>
      <c r="I657" s="11"/>
      <c r="P657" s="11"/>
    </row>
    <row r="658" spans="1:16" s="12" customFormat="1">
      <c r="A658" s="11"/>
      <c r="C658" s="11"/>
      <c r="D658" s="11"/>
      <c r="E658" s="11"/>
      <c r="F658" s="11"/>
      <c r="I658" s="11"/>
      <c r="P658" s="11"/>
    </row>
    <row r="659" spans="1:16" s="12" customFormat="1">
      <c r="A659" s="11"/>
      <c r="C659" s="11"/>
      <c r="D659" s="11"/>
      <c r="E659" s="11"/>
      <c r="F659" s="11"/>
      <c r="I659" s="11"/>
      <c r="P659" s="11"/>
    </row>
    <row r="660" spans="1:16" s="12" customFormat="1">
      <c r="A660" s="11"/>
      <c r="C660" s="11"/>
      <c r="D660" s="11"/>
      <c r="E660" s="11"/>
      <c r="F660" s="11"/>
      <c r="I660" s="11"/>
      <c r="P660" s="11"/>
    </row>
    <row r="661" spans="1:16" s="12" customFormat="1">
      <c r="A661" s="11"/>
      <c r="C661" s="11"/>
      <c r="D661" s="11"/>
      <c r="E661" s="11"/>
      <c r="F661" s="11"/>
      <c r="I661" s="11"/>
      <c r="P661" s="11"/>
    </row>
    <row r="662" spans="1:16" s="12" customFormat="1">
      <c r="A662" s="11"/>
      <c r="C662" s="11"/>
      <c r="D662" s="11"/>
      <c r="E662" s="11"/>
      <c r="F662" s="11"/>
      <c r="I662" s="11"/>
      <c r="P662" s="11"/>
    </row>
    <row r="663" spans="1:16" s="12" customFormat="1">
      <c r="A663" s="11"/>
      <c r="C663" s="11"/>
      <c r="D663" s="11"/>
      <c r="E663" s="11"/>
      <c r="F663" s="11"/>
      <c r="I663" s="11"/>
      <c r="P663" s="11"/>
    </row>
    <row r="664" spans="1:16" s="12" customFormat="1">
      <c r="A664" s="11"/>
      <c r="C664" s="11"/>
      <c r="D664" s="11"/>
      <c r="E664" s="11"/>
      <c r="F664" s="11"/>
      <c r="I664" s="11"/>
      <c r="P664" s="11"/>
    </row>
    <row r="665" spans="1:16" s="12" customFormat="1">
      <c r="A665" s="11"/>
      <c r="C665" s="11"/>
      <c r="D665" s="11"/>
      <c r="E665" s="11"/>
      <c r="F665" s="11"/>
      <c r="I665" s="11"/>
      <c r="P665" s="11"/>
    </row>
    <row r="666" spans="1:16" s="12" customFormat="1">
      <c r="A666" s="11"/>
      <c r="C666" s="11"/>
      <c r="D666" s="11"/>
      <c r="E666" s="11"/>
      <c r="F666" s="11"/>
      <c r="I666" s="11"/>
      <c r="P666" s="11"/>
    </row>
    <row r="667" spans="1:16" s="12" customFormat="1">
      <c r="A667" s="11"/>
      <c r="C667" s="11"/>
      <c r="D667" s="11"/>
      <c r="E667" s="11"/>
      <c r="F667" s="11"/>
      <c r="I667" s="11"/>
      <c r="P667" s="11"/>
    </row>
    <row r="668" spans="1:16" s="12" customFormat="1">
      <c r="A668" s="11"/>
      <c r="C668" s="11"/>
      <c r="D668" s="11"/>
      <c r="E668" s="11"/>
      <c r="F668" s="11"/>
      <c r="I668" s="11"/>
      <c r="P668" s="11"/>
    </row>
    <row r="669" spans="1:16" s="12" customFormat="1">
      <c r="A669" s="11"/>
      <c r="C669" s="11"/>
      <c r="D669" s="11"/>
      <c r="E669" s="11"/>
      <c r="F669" s="11"/>
      <c r="I669" s="11"/>
      <c r="P669" s="11"/>
    </row>
    <row r="670" spans="1:16" s="12" customFormat="1">
      <c r="A670" s="11"/>
      <c r="C670" s="11"/>
      <c r="D670" s="11"/>
      <c r="E670" s="11"/>
      <c r="F670" s="11"/>
      <c r="I670" s="11"/>
      <c r="P670" s="11"/>
    </row>
    <row r="671" spans="1:16" s="12" customFormat="1">
      <c r="A671" s="11"/>
      <c r="C671" s="11"/>
      <c r="D671" s="11"/>
      <c r="E671" s="11"/>
      <c r="F671" s="11"/>
      <c r="I671" s="11"/>
      <c r="P671" s="11"/>
    </row>
    <row r="672" spans="1:16" s="12" customFormat="1">
      <c r="A672" s="11"/>
      <c r="C672" s="11"/>
      <c r="D672" s="11"/>
      <c r="E672" s="11"/>
      <c r="F672" s="11"/>
      <c r="I672" s="11"/>
      <c r="P672" s="11"/>
    </row>
    <row r="673" spans="1:16" s="12" customFormat="1">
      <c r="A673" s="11"/>
      <c r="C673" s="11"/>
      <c r="D673" s="11"/>
      <c r="E673" s="11"/>
      <c r="F673" s="11"/>
      <c r="I673" s="11"/>
      <c r="P673" s="11"/>
    </row>
    <row r="674" spans="1:16" s="12" customFormat="1">
      <c r="A674" s="11"/>
      <c r="C674" s="11"/>
      <c r="D674" s="11"/>
      <c r="E674" s="11"/>
      <c r="F674" s="11"/>
      <c r="I674" s="11"/>
      <c r="P674" s="11"/>
    </row>
    <row r="675" spans="1:16" s="12" customFormat="1">
      <c r="A675" s="11"/>
      <c r="C675" s="11"/>
      <c r="D675" s="11"/>
      <c r="E675" s="11"/>
      <c r="F675" s="11"/>
      <c r="I675" s="11"/>
      <c r="P675" s="11"/>
    </row>
    <row r="676" spans="1:16" s="12" customFormat="1">
      <c r="A676" s="11"/>
      <c r="C676" s="11"/>
      <c r="D676" s="11"/>
      <c r="E676" s="11"/>
      <c r="F676" s="11"/>
      <c r="I676" s="11"/>
      <c r="P676" s="11"/>
    </row>
    <row r="677" spans="1:16" s="12" customFormat="1">
      <c r="A677" s="11"/>
      <c r="C677" s="11"/>
      <c r="D677" s="11"/>
      <c r="E677" s="11"/>
      <c r="F677" s="11"/>
      <c r="I677" s="11"/>
      <c r="P677" s="11"/>
    </row>
    <row r="678" spans="1:16" s="12" customFormat="1">
      <c r="A678" s="11"/>
      <c r="C678" s="11"/>
      <c r="D678" s="11"/>
      <c r="E678" s="11"/>
      <c r="F678" s="11"/>
      <c r="I678" s="11"/>
      <c r="P678" s="11"/>
    </row>
    <row r="679" spans="1:16" s="12" customFormat="1">
      <c r="A679" s="11"/>
      <c r="C679" s="11"/>
      <c r="D679" s="11"/>
      <c r="E679" s="11"/>
      <c r="F679" s="11"/>
      <c r="I679" s="11"/>
      <c r="P679" s="11"/>
    </row>
    <row r="680" spans="1:16" s="12" customFormat="1">
      <c r="A680" s="11"/>
      <c r="C680" s="11"/>
      <c r="D680" s="11"/>
      <c r="E680" s="11"/>
      <c r="F680" s="11"/>
      <c r="I680" s="11"/>
      <c r="P680" s="11"/>
    </row>
    <row r="681" spans="1:16" s="12" customFormat="1">
      <c r="A681" s="11"/>
      <c r="C681" s="11"/>
      <c r="D681" s="11"/>
      <c r="E681" s="11"/>
      <c r="F681" s="11"/>
      <c r="I681" s="11"/>
      <c r="P681" s="11"/>
    </row>
    <row r="682" spans="1:16" s="12" customFormat="1">
      <c r="A682" s="11"/>
      <c r="C682" s="11"/>
      <c r="D682" s="11"/>
      <c r="E682" s="11"/>
      <c r="F682" s="11"/>
      <c r="I682" s="11"/>
      <c r="P682" s="11"/>
    </row>
    <row r="683" spans="1:16" s="12" customFormat="1">
      <c r="A683" s="11"/>
      <c r="C683" s="11"/>
      <c r="D683" s="11"/>
      <c r="E683" s="11"/>
      <c r="F683" s="11"/>
      <c r="I683" s="11"/>
      <c r="P683" s="11"/>
    </row>
    <row r="684" spans="1:16" s="12" customFormat="1">
      <c r="A684" s="11"/>
      <c r="C684" s="11"/>
      <c r="D684" s="11"/>
      <c r="E684" s="11"/>
      <c r="F684" s="11"/>
      <c r="I684" s="11"/>
      <c r="P684" s="11"/>
    </row>
    <row r="685" spans="1:16" s="12" customFormat="1">
      <c r="A685" s="11"/>
      <c r="C685" s="11"/>
      <c r="D685" s="11"/>
      <c r="E685" s="11"/>
      <c r="F685" s="11"/>
      <c r="I685" s="11"/>
      <c r="P685" s="11"/>
    </row>
    <row r="686" spans="1:16" s="12" customFormat="1">
      <c r="A686" s="11"/>
      <c r="C686" s="11"/>
      <c r="D686" s="11"/>
      <c r="E686" s="11"/>
      <c r="F686" s="11"/>
      <c r="I686" s="11"/>
      <c r="P686" s="11"/>
    </row>
    <row r="687" spans="1:16" s="12" customFormat="1">
      <c r="A687" s="11"/>
      <c r="C687" s="11"/>
      <c r="D687" s="11"/>
      <c r="E687" s="11"/>
      <c r="F687" s="11"/>
      <c r="I687" s="11"/>
      <c r="P687" s="11"/>
    </row>
    <row r="688" spans="1:16" s="12" customFormat="1">
      <c r="A688" s="11"/>
      <c r="C688" s="11"/>
      <c r="D688" s="11"/>
      <c r="E688" s="11"/>
      <c r="F688" s="11"/>
      <c r="I688" s="11"/>
      <c r="P688" s="11"/>
    </row>
    <row r="689" spans="1:16" s="12" customFormat="1">
      <c r="A689" s="11"/>
      <c r="C689" s="11"/>
      <c r="D689" s="11"/>
      <c r="E689" s="11"/>
      <c r="F689" s="11"/>
      <c r="I689" s="11"/>
      <c r="P689" s="11"/>
    </row>
    <row r="690" spans="1:16" s="12" customFormat="1">
      <c r="A690" s="11"/>
      <c r="C690" s="11"/>
      <c r="D690" s="11"/>
      <c r="E690" s="11"/>
      <c r="F690" s="11"/>
      <c r="I690" s="11"/>
      <c r="P690" s="11"/>
    </row>
    <row r="691" spans="1:16" s="12" customFormat="1">
      <c r="A691" s="11"/>
      <c r="C691" s="11"/>
      <c r="D691" s="11"/>
      <c r="E691" s="11"/>
      <c r="F691" s="11"/>
      <c r="I691" s="11"/>
      <c r="P691" s="11"/>
    </row>
    <row r="692" spans="1:16" s="12" customFormat="1">
      <c r="A692" s="11"/>
      <c r="C692" s="11"/>
      <c r="D692" s="11"/>
      <c r="E692" s="11"/>
      <c r="F692" s="11"/>
      <c r="I692" s="11"/>
      <c r="P692" s="11"/>
    </row>
    <row r="693" spans="1:16" s="12" customFormat="1">
      <c r="A693" s="11"/>
      <c r="C693" s="11"/>
      <c r="D693" s="11"/>
      <c r="E693" s="11"/>
      <c r="F693" s="11"/>
      <c r="I693" s="11"/>
      <c r="P693" s="11"/>
    </row>
    <row r="694" spans="1:16" s="12" customFormat="1">
      <c r="A694" s="11"/>
      <c r="C694" s="11"/>
      <c r="D694" s="11"/>
      <c r="E694" s="11"/>
      <c r="F694" s="11"/>
      <c r="I694" s="11"/>
      <c r="P694" s="11"/>
    </row>
    <row r="695" spans="1:16" s="12" customFormat="1">
      <c r="A695" s="11"/>
      <c r="C695" s="11"/>
      <c r="D695" s="11"/>
      <c r="E695" s="11"/>
      <c r="F695" s="11"/>
      <c r="I695" s="11"/>
      <c r="P695" s="11"/>
    </row>
    <row r="696" spans="1:16" s="12" customFormat="1">
      <c r="A696" s="11"/>
      <c r="C696" s="11"/>
      <c r="D696" s="11"/>
      <c r="E696" s="11"/>
      <c r="F696" s="11"/>
      <c r="I696" s="11"/>
      <c r="P696" s="11"/>
    </row>
    <row r="697" spans="1:16" s="12" customFormat="1">
      <c r="A697" s="11"/>
      <c r="C697" s="11"/>
      <c r="D697" s="11"/>
      <c r="E697" s="11"/>
      <c r="F697" s="11"/>
      <c r="I697" s="11"/>
      <c r="P697" s="11"/>
    </row>
    <row r="698" spans="1:16" s="12" customFormat="1">
      <c r="A698" s="11"/>
      <c r="C698" s="11"/>
      <c r="D698" s="11"/>
      <c r="E698" s="11"/>
      <c r="F698" s="11"/>
      <c r="I698" s="11"/>
      <c r="P698" s="11"/>
    </row>
    <row r="699" spans="1:16" s="12" customFormat="1">
      <c r="A699" s="11"/>
      <c r="C699" s="11"/>
      <c r="D699" s="11"/>
      <c r="E699" s="11"/>
      <c r="F699" s="11"/>
      <c r="I699" s="11"/>
      <c r="P699" s="11"/>
    </row>
    <row r="700" spans="1:16" s="12" customFormat="1">
      <c r="A700" s="11"/>
      <c r="C700" s="11"/>
      <c r="D700" s="11"/>
      <c r="E700" s="11"/>
      <c r="F700" s="11"/>
      <c r="I700" s="11"/>
      <c r="P700" s="11"/>
    </row>
    <row r="701" spans="1:16" s="12" customFormat="1">
      <c r="A701" s="11"/>
      <c r="C701" s="11"/>
      <c r="D701" s="11"/>
      <c r="E701" s="11"/>
      <c r="F701" s="11"/>
      <c r="I701" s="11"/>
      <c r="P701" s="11"/>
    </row>
    <row r="702" spans="1:16" s="12" customFormat="1">
      <c r="A702" s="11"/>
      <c r="C702" s="11"/>
      <c r="D702" s="11"/>
      <c r="E702" s="11"/>
      <c r="F702" s="11"/>
      <c r="I702" s="11"/>
      <c r="P702" s="11"/>
    </row>
    <row r="703" spans="1:16" s="12" customFormat="1">
      <c r="A703" s="11"/>
      <c r="C703" s="11"/>
      <c r="D703" s="11"/>
      <c r="E703" s="11"/>
      <c r="F703" s="11"/>
      <c r="I703" s="11"/>
      <c r="P703" s="11"/>
    </row>
    <row r="704" spans="1:16" s="12" customFormat="1">
      <c r="A704" s="11"/>
      <c r="C704" s="11"/>
      <c r="D704" s="11"/>
      <c r="E704" s="11"/>
      <c r="F704" s="11"/>
      <c r="I704" s="11"/>
      <c r="P704" s="11"/>
    </row>
    <row r="705" spans="1:16" s="12" customFormat="1">
      <c r="A705" s="11"/>
      <c r="C705" s="11"/>
      <c r="D705" s="11"/>
      <c r="E705" s="11"/>
      <c r="F705" s="11"/>
      <c r="I705" s="11"/>
      <c r="P705" s="11"/>
    </row>
    <row r="706" spans="1:16" s="12" customFormat="1">
      <c r="A706" s="11"/>
      <c r="C706" s="11"/>
      <c r="D706" s="11"/>
      <c r="E706" s="11"/>
      <c r="F706" s="11"/>
      <c r="I706" s="11"/>
      <c r="P706" s="11"/>
    </row>
    <row r="707" spans="1:16" s="12" customFormat="1">
      <c r="A707" s="11"/>
      <c r="C707" s="11"/>
      <c r="D707" s="11"/>
      <c r="E707" s="11"/>
      <c r="F707" s="11"/>
      <c r="I707" s="11"/>
      <c r="P707" s="11"/>
    </row>
    <row r="708" spans="1:16" s="12" customFormat="1">
      <c r="A708" s="11"/>
      <c r="C708" s="11"/>
      <c r="D708" s="11"/>
      <c r="E708" s="11"/>
      <c r="F708" s="11"/>
      <c r="I708" s="11"/>
      <c r="P708" s="11"/>
    </row>
    <row r="709" spans="1:16" s="12" customFormat="1">
      <c r="A709" s="11"/>
      <c r="C709" s="11"/>
      <c r="D709" s="11"/>
      <c r="E709" s="11"/>
      <c r="F709" s="11"/>
      <c r="I709" s="11"/>
      <c r="P709" s="11"/>
    </row>
    <row r="710" spans="1:16" s="12" customFormat="1">
      <c r="A710" s="11"/>
      <c r="C710" s="11"/>
      <c r="D710" s="11"/>
      <c r="E710" s="11"/>
      <c r="F710" s="11"/>
      <c r="I710" s="11"/>
      <c r="P710" s="11"/>
    </row>
    <row r="711" spans="1:16" s="12" customFormat="1">
      <c r="A711" s="11"/>
      <c r="C711" s="11"/>
      <c r="D711" s="11"/>
      <c r="E711" s="11"/>
      <c r="F711" s="11"/>
      <c r="I711" s="11"/>
      <c r="P711" s="11"/>
    </row>
    <row r="712" spans="1:16" s="12" customFormat="1">
      <c r="A712" s="11"/>
      <c r="C712" s="11"/>
      <c r="D712" s="11"/>
      <c r="E712" s="11"/>
      <c r="F712" s="11"/>
      <c r="I712" s="11"/>
      <c r="P712" s="11"/>
    </row>
    <row r="713" spans="1:16" s="12" customFormat="1">
      <c r="A713" s="11"/>
      <c r="C713" s="11"/>
      <c r="D713" s="11"/>
      <c r="E713" s="11"/>
      <c r="F713" s="11"/>
      <c r="I713" s="11"/>
      <c r="P713" s="11"/>
    </row>
    <row r="714" spans="1:16" s="12" customFormat="1">
      <c r="A714" s="11"/>
      <c r="C714" s="11"/>
      <c r="D714" s="11"/>
      <c r="E714" s="11"/>
      <c r="F714" s="11"/>
      <c r="I714" s="11"/>
      <c r="P714" s="11"/>
    </row>
    <row r="715" spans="1:16" s="12" customFormat="1">
      <c r="A715" s="11"/>
      <c r="C715" s="11"/>
      <c r="D715" s="11"/>
      <c r="E715" s="11"/>
      <c r="F715" s="11"/>
      <c r="I715" s="11"/>
      <c r="P715" s="11"/>
    </row>
    <row r="716" spans="1:16" s="12" customFormat="1">
      <c r="A716" s="11"/>
      <c r="C716" s="11"/>
      <c r="D716" s="11"/>
      <c r="E716" s="11"/>
      <c r="F716" s="11"/>
      <c r="I716" s="11"/>
      <c r="P716" s="11"/>
    </row>
    <row r="717" spans="1:16" s="12" customFormat="1">
      <c r="A717" s="11"/>
      <c r="C717" s="11"/>
      <c r="D717" s="11"/>
      <c r="E717" s="11"/>
      <c r="F717" s="11"/>
      <c r="I717" s="11"/>
      <c r="P717" s="11"/>
    </row>
    <row r="718" spans="1:16" s="12" customFormat="1">
      <c r="A718" s="11"/>
      <c r="C718" s="11"/>
      <c r="D718" s="11"/>
      <c r="E718" s="11"/>
      <c r="F718" s="11"/>
      <c r="I718" s="11"/>
      <c r="P718" s="11"/>
    </row>
    <row r="719" spans="1:16" s="12" customFormat="1">
      <c r="A719" s="11"/>
      <c r="C719" s="11"/>
      <c r="D719" s="11"/>
      <c r="E719" s="11"/>
      <c r="F719" s="11"/>
      <c r="I719" s="11"/>
      <c r="P719" s="11"/>
    </row>
    <row r="720" spans="1:16" s="12" customFormat="1">
      <c r="A720" s="11"/>
      <c r="C720" s="11"/>
      <c r="D720" s="11"/>
      <c r="E720" s="11"/>
      <c r="F720" s="11"/>
      <c r="I720" s="11"/>
      <c r="P720" s="11"/>
    </row>
    <row r="721" spans="1:16" s="12" customFormat="1">
      <c r="A721" s="11"/>
      <c r="C721" s="11"/>
      <c r="D721" s="11"/>
      <c r="E721" s="11"/>
      <c r="F721" s="11"/>
      <c r="I721" s="11"/>
      <c r="P721" s="11"/>
    </row>
    <row r="722" spans="1:16" s="12" customFormat="1">
      <c r="A722" s="11"/>
      <c r="C722" s="11"/>
      <c r="D722" s="11"/>
      <c r="E722" s="11"/>
      <c r="F722" s="11"/>
      <c r="I722" s="11"/>
      <c r="P722" s="11"/>
    </row>
    <row r="723" spans="1:16" s="12" customFormat="1">
      <c r="A723" s="11"/>
      <c r="C723" s="11"/>
      <c r="D723" s="11"/>
      <c r="E723" s="11"/>
      <c r="F723" s="11"/>
      <c r="I723" s="11"/>
      <c r="P723" s="11"/>
    </row>
    <row r="724" spans="1:16" s="12" customFormat="1">
      <c r="A724" s="11"/>
      <c r="C724" s="11"/>
      <c r="D724" s="11"/>
      <c r="E724" s="11"/>
      <c r="F724" s="11"/>
      <c r="I724" s="11"/>
      <c r="P724" s="11"/>
    </row>
    <row r="725" spans="1:16" s="12" customFormat="1">
      <c r="A725" s="11"/>
      <c r="C725" s="11"/>
      <c r="D725" s="11"/>
      <c r="E725" s="11"/>
      <c r="F725" s="11"/>
      <c r="I725" s="11"/>
      <c r="P725" s="11"/>
    </row>
    <row r="726" spans="1:16" s="12" customFormat="1">
      <c r="A726" s="11"/>
      <c r="C726" s="11"/>
      <c r="D726" s="11"/>
      <c r="E726" s="11"/>
      <c r="F726" s="11"/>
      <c r="I726" s="11"/>
      <c r="P726" s="11"/>
    </row>
    <row r="727" spans="1:16" s="12" customFormat="1">
      <c r="A727" s="11"/>
      <c r="C727" s="11"/>
      <c r="D727" s="11"/>
      <c r="E727" s="11"/>
      <c r="F727" s="11"/>
      <c r="I727" s="11"/>
      <c r="P727" s="11"/>
    </row>
    <row r="728" spans="1:16" s="12" customFormat="1">
      <c r="A728" s="11"/>
      <c r="C728" s="11"/>
      <c r="D728" s="11"/>
      <c r="E728" s="11"/>
      <c r="F728" s="11"/>
      <c r="I728" s="11"/>
      <c r="P728" s="11"/>
    </row>
    <row r="729" spans="1:16" s="12" customFormat="1">
      <c r="A729" s="11"/>
      <c r="C729" s="11"/>
      <c r="D729" s="11"/>
      <c r="E729" s="11"/>
      <c r="F729" s="11"/>
      <c r="I729" s="11"/>
      <c r="P729" s="11"/>
    </row>
    <row r="730" spans="1:16" s="12" customFormat="1">
      <c r="A730" s="11"/>
      <c r="C730" s="11"/>
      <c r="D730" s="11"/>
      <c r="E730" s="11"/>
      <c r="F730" s="11"/>
      <c r="I730" s="11"/>
      <c r="P730" s="11"/>
    </row>
    <row r="731" spans="1:16" s="12" customFormat="1">
      <c r="A731" s="11"/>
      <c r="C731" s="11"/>
      <c r="D731" s="11"/>
      <c r="E731" s="11"/>
      <c r="F731" s="11"/>
      <c r="I731" s="11"/>
      <c r="P731" s="11"/>
    </row>
    <row r="732" spans="1:16" s="12" customFormat="1">
      <c r="A732" s="11"/>
      <c r="C732" s="11"/>
      <c r="D732" s="11"/>
      <c r="E732" s="11"/>
      <c r="F732" s="11"/>
      <c r="I732" s="11"/>
      <c r="P732" s="11"/>
    </row>
    <row r="733" spans="1:16" s="12" customFormat="1">
      <c r="A733" s="11"/>
      <c r="C733" s="11"/>
      <c r="D733" s="11"/>
      <c r="E733" s="11"/>
      <c r="F733" s="11"/>
      <c r="I733" s="11"/>
      <c r="P733" s="11"/>
    </row>
    <row r="734" spans="1:16" s="12" customFormat="1">
      <c r="A734" s="11"/>
      <c r="C734" s="11"/>
      <c r="D734" s="11"/>
      <c r="E734" s="11"/>
      <c r="F734" s="11"/>
      <c r="I734" s="11"/>
      <c r="P734" s="11"/>
    </row>
    <row r="735" spans="1:16" s="12" customFormat="1">
      <c r="A735" s="11"/>
      <c r="C735" s="11"/>
      <c r="D735" s="11"/>
      <c r="E735" s="11"/>
      <c r="F735" s="11"/>
      <c r="I735" s="11"/>
      <c r="P735" s="11"/>
    </row>
    <row r="736" spans="1:16" s="12" customFormat="1">
      <c r="A736" s="11"/>
      <c r="C736" s="11"/>
      <c r="D736" s="11"/>
      <c r="E736" s="11"/>
      <c r="F736" s="11"/>
      <c r="I736" s="11"/>
      <c r="P736" s="11"/>
    </row>
    <row r="737" spans="1:16" s="12" customFormat="1">
      <c r="A737" s="11"/>
      <c r="C737" s="11"/>
      <c r="D737" s="11"/>
      <c r="E737" s="11"/>
      <c r="F737" s="11"/>
      <c r="I737" s="11"/>
      <c r="P737" s="11"/>
    </row>
    <row r="738" spans="1:16" s="12" customFormat="1">
      <c r="A738" s="11"/>
      <c r="C738" s="11"/>
      <c r="D738" s="11"/>
      <c r="E738" s="11"/>
      <c r="F738" s="11"/>
      <c r="I738" s="11"/>
      <c r="P738" s="11"/>
    </row>
    <row r="739" spans="1:16" s="12" customFormat="1">
      <c r="A739" s="11"/>
      <c r="C739" s="11"/>
      <c r="D739" s="11"/>
      <c r="E739" s="11"/>
      <c r="F739" s="11"/>
      <c r="I739" s="11"/>
      <c r="P739" s="11"/>
    </row>
    <row r="740" spans="1:16" s="12" customFormat="1">
      <c r="A740" s="11"/>
      <c r="C740" s="11"/>
      <c r="D740" s="11"/>
      <c r="E740" s="11"/>
      <c r="F740" s="11"/>
      <c r="I740" s="11"/>
      <c r="P740" s="11"/>
    </row>
    <row r="741" spans="1:16" s="12" customFormat="1">
      <c r="A741" s="11"/>
      <c r="C741" s="11"/>
      <c r="D741" s="11"/>
      <c r="E741" s="11"/>
      <c r="F741" s="11"/>
      <c r="I741" s="11"/>
      <c r="P741" s="11"/>
    </row>
    <row r="742" spans="1:16" s="12" customFormat="1">
      <c r="A742" s="11"/>
      <c r="C742" s="11"/>
      <c r="D742" s="11"/>
      <c r="E742" s="11"/>
      <c r="F742" s="11"/>
      <c r="I742" s="11"/>
      <c r="P742" s="11"/>
    </row>
    <row r="743" spans="1:16" s="12" customFormat="1">
      <c r="A743" s="11"/>
      <c r="C743" s="11"/>
      <c r="D743" s="11"/>
      <c r="E743" s="11"/>
      <c r="F743" s="11"/>
      <c r="I743" s="11"/>
      <c r="P743" s="11"/>
    </row>
    <row r="744" spans="1:16" s="12" customFormat="1">
      <c r="A744" s="11"/>
      <c r="C744" s="11"/>
      <c r="D744" s="11"/>
      <c r="E744" s="11"/>
      <c r="F744" s="11"/>
      <c r="I744" s="11"/>
      <c r="P744" s="11"/>
    </row>
    <row r="745" spans="1:16" s="12" customFormat="1">
      <c r="A745" s="11"/>
      <c r="C745" s="11"/>
      <c r="D745" s="11"/>
      <c r="E745" s="11"/>
      <c r="F745" s="11"/>
      <c r="I745" s="11"/>
      <c r="P745" s="11"/>
    </row>
    <row r="746" spans="1:16" s="12" customFormat="1">
      <c r="A746" s="11"/>
      <c r="C746" s="11"/>
      <c r="D746" s="11"/>
      <c r="E746" s="11"/>
      <c r="F746" s="11"/>
      <c r="I746" s="11"/>
      <c r="P746" s="11"/>
    </row>
    <row r="747" spans="1:16" s="12" customFormat="1">
      <c r="A747" s="11"/>
      <c r="C747" s="11"/>
      <c r="D747" s="11"/>
      <c r="E747" s="11"/>
      <c r="F747" s="11"/>
      <c r="I747" s="11"/>
      <c r="P747" s="11"/>
    </row>
    <row r="748" spans="1:16" s="12" customFormat="1">
      <c r="A748" s="11"/>
      <c r="C748" s="11"/>
      <c r="D748" s="11"/>
      <c r="E748" s="11"/>
      <c r="F748" s="11"/>
      <c r="I748" s="11"/>
      <c r="P748" s="11"/>
    </row>
    <row r="749" spans="1:16" s="12" customFormat="1">
      <c r="A749" s="11"/>
      <c r="C749" s="11"/>
      <c r="D749" s="11"/>
      <c r="E749" s="11"/>
      <c r="F749" s="11"/>
      <c r="I749" s="11"/>
      <c r="P749" s="11"/>
    </row>
    <row r="750" spans="1:16" s="12" customFormat="1">
      <c r="A750" s="11"/>
      <c r="C750" s="11"/>
      <c r="D750" s="11"/>
      <c r="E750" s="11"/>
      <c r="F750" s="11"/>
      <c r="I750" s="11"/>
      <c r="P750" s="11"/>
    </row>
    <row r="751" spans="1:16" s="12" customFormat="1">
      <c r="A751" s="11"/>
      <c r="C751" s="11"/>
      <c r="D751" s="11"/>
      <c r="E751" s="11"/>
      <c r="F751" s="11"/>
      <c r="I751" s="11"/>
      <c r="P751" s="11"/>
    </row>
    <row r="752" spans="1:16" s="12" customFormat="1">
      <c r="A752" s="11"/>
      <c r="C752" s="11"/>
      <c r="D752" s="11"/>
      <c r="E752" s="11"/>
      <c r="F752" s="11"/>
      <c r="I752" s="11"/>
      <c r="P752" s="11"/>
    </row>
    <row r="753" spans="1:16" s="12" customFormat="1">
      <c r="A753" s="11"/>
      <c r="C753" s="11"/>
      <c r="D753" s="11"/>
      <c r="E753" s="11"/>
      <c r="F753" s="11"/>
      <c r="I753" s="11"/>
      <c r="P753" s="11"/>
    </row>
    <row r="754" spans="1:16" s="12" customFormat="1">
      <c r="A754" s="11"/>
      <c r="C754" s="11"/>
      <c r="D754" s="11"/>
      <c r="E754" s="11"/>
      <c r="F754" s="11"/>
      <c r="I754" s="11"/>
      <c r="P754" s="11"/>
    </row>
    <row r="755" spans="1:16" s="12" customFormat="1">
      <c r="A755" s="11"/>
      <c r="C755" s="11"/>
      <c r="D755" s="11"/>
      <c r="E755" s="11"/>
      <c r="F755" s="11"/>
      <c r="I755" s="11"/>
      <c r="P755" s="11"/>
    </row>
    <row r="756" spans="1:16" s="12" customFormat="1">
      <c r="A756" s="11"/>
      <c r="C756" s="11"/>
      <c r="D756" s="11"/>
      <c r="E756" s="11"/>
      <c r="F756" s="11"/>
      <c r="I756" s="11"/>
      <c r="P756" s="11"/>
    </row>
    <row r="757" spans="1:16" s="12" customFormat="1">
      <c r="A757" s="11"/>
      <c r="C757" s="11"/>
      <c r="D757" s="11"/>
      <c r="E757" s="11"/>
      <c r="F757" s="11"/>
      <c r="I757" s="11"/>
      <c r="P757" s="11"/>
    </row>
    <row r="758" spans="1:16" s="12" customFormat="1">
      <c r="A758" s="11"/>
      <c r="C758" s="11"/>
      <c r="D758" s="11"/>
      <c r="E758" s="11"/>
      <c r="F758" s="11"/>
      <c r="I758" s="11"/>
      <c r="P758" s="11"/>
    </row>
    <row r="759" spans="1:16" s="12" customFormat="1">
      <c r="A759" s="11"/>
      <c r="C759" s="11"/>
      <c r="D759" s="11"/>
      <c r="E759" s="11"/>
      <c r="F759" s="11"/>
      <c r="I759" s="11"/>
      <c r="P759" s="11"/>
    </row>
    <row r="760" spans="1:16" s="12" customFormat="1">
      <c r="A760" s="11"/>
      <c r="C760" s="11"/>
      <c r="D760" s="11"/>
      <c r="E760" s="11"/>
      <c r="F760" s="11"/>
      <c r="I760" s="11"/>
      <c r="P760" s="11"/>
    </row>
    <row r="761" spans="1:16" s="12" customFormat="1">
      <c r="A761" s="11"/>
      <c r="C761" s="11"/>
      <c r="D761" s="11"/>
      <c r="E761" s="11"/>
      <c r="F761" s="11"/>
      <c r="I761" s="11"/>
      <c r="P761" s="11"/>
    </row>
    <row r="762" spans="1:16" s="12" customFormat="1">
      <c r="A762" s="11"/>
      <c r="C762" s="11"/>
      <c r="D762" s="11"/>
      <c r="E762" s="11"/>
      <c r="F762" s="11"/>
      <c r="I762" s="11"/>
      <c r="P762" s="11"/>
    </row>
    <row r="763" spans="1:16" s="12" customFormat="1">
      <c r="A763" s="11"/>
      <c r="C763" s="11"/>
      <c r="D763" s="11"/>
      <c r="E763" s="11"/>
      <c r="F763" s="11"/>
      <c r="I763" s="11"/>
      <c r="P763" s="11"/>
    </row>
    <row r="764" spans="1:16" s="12" customFormat="1">
      <c r="A764" s="11"/>
      <c r="C764" s="11"/>
      <c r="D764" s="11"/>
      <c r="E764" s="11"/>
      <c r="F764" s="11"/>
      <c r="I764" s="11"/>
      <c r="P764" s="11"/>
    </row>
    <row r="765" spans="1:16" s="12" customFormat="1">
      <c r="A765" s="11"/>
      <c r="C765" s="11"/>
      <c r="D765" s="11"/>
      <c r="E765" s="11"/>
      <c r="F765" s="11"/>
      <c r="I765" s="11"/>
      <c r="P765" s="11"/>
    </row>
    <row r="766" spans="1:16" s="12" customFormat="1">
      <c r="A766" s="11"/>
      <c r="C766" s="11"/>
      <c r="D766" s="11"/>
      <c r="E766" s="11"/>
      <c r="F766" s="11"/>
      <c r="I766" s="11"/>
      <c r="P766" s="11"/>
    </row>
    <row r="767" spans="1:16" s="12" customFormat="1">
      <c r="A767" s="11"/>
      <c r="C767" s="11"/>
      <c r="D767" s="11"/>
      <c r="E767" s="11"/>
      <c r="F767" s="11"/>
      <c r="I767" s="11"/>
      <c r="P767" s="11"/>
    </row>
    <row r="768" spans="1:16" s="12" customFormat="1">
      <c r="A768" s="11"/>
      <c r="C768" s="11"/>
      <c r="D768" s="11"/>
      <c r="E768" s="11"/>
      <c r="F768" s="11"/>
      <c r="I768" s="11"/>
      <c r="P768" s="11"/>
    </row>
    <row r="769" spans="1:16" s="12" customFormat="1">
      <c r="A769" s="11"/>
      <c r="C769" s="11"/>
      <c r="D769" s="11"/>
      <c r="E769" s="11"/>
      <c r="F769" s="11"/>
      <c r="I769" s="11"/>
      <c r="P769" s="11"/>
    </row>
    <row r="770" spans="1:16" s="12" customFormat="1">
      <c r="A770" s="11"/>
      <c r="C770" s="11"/>
      <c r="D770" s="11"/>
      <c r="E770" s="11"/>
      <c r="F770" s="11"/>
      <c r="I770" s="11"/>
      <c r="P770" s="11"/>
    </row>
    <row r="771" spans="1:16" s="12" customFormat="1">
      <c r="A771" s="11"/>
      <c r="C771" s="11"/>
      <c r="D771" s="11"/>
      <c r="E771" s="11"/>
      <c r="F771" s="11"/>
      <c r="I771" s="11"/>
      <c r="P771" s="11"/>
    </row>
    <row r="772" spans="1:16" s="12" customFormat="1">
      <c r="A772" s="11"/>
      <c r="C772" s="11"/>
      <c r="D772" s="11"/>
      <c r="E772" s="11"/>
      <c r="F772" s="11"/>
      <c r="I772" s="11"/>
      <c r="P772" s="11"/>
    </row>
    <row r="773" spans="1:16" s="12" customFormat="1">
      <c r="A773" s="11"/>
      <c r="C773" s="11"/>
      <c r="D773" s="11"/>
      <c r="E773" s="11"/>
      <c r="F773" s="11"/>
      <c r="I773" s="11"/>
      <c r="P773" s="11"/>
    </row>
    <row r="774" spans="1:16" s="12" customFormat="1">
      <c r="A774" s="11"/>
      <c r="C774" s="11"/>
      <c r="D774" s="11"/>
      <c r="E774" s="11"/>
      <c r="F774" s="11"/>
      <c r="I774" s="11"/>
      <c r="P774" s="11"/>
    </row>
    <row r="775" spans="1:16" s="12" customFormat="1">
      <c r="A775" s="11"/>
      <c r="C775" s="11"/>
      <c r="D775" s="11"/>
      <c r="E775" s="11"/>
      <c r="F775" s="11"/>
      <c r="I775" s="11"/>
      <c r="P775" s="11"/>
    </row>
    <row r="776" spans="1:16" s="12" customFormat="1">
      <c r="A776" s="11"/>
      <c r="C776" s="11"/>
      <c r="D776" s="11"/>
      <c r="E776" s="11"/>
      <c r="F776" s="11"/>
      <c r="I776" s="11"/>
      <c r="P776" s="11"/>
    </row>
    <row r="777" spans="1:16" s="12" customFormat="1">
      <c r="A777" s="11"/>
      <c r="C777" s="11"/>
      <c r="D777" s="11"/>
      <c r="E777" s="11"/>
      <c r="F777" s="11"/>
      <c r="I777" s="11"/>
      <c r="P777" s="11"/>
    </row>
    <row r="778" spans="1:16" s="12" customFormat="1">
      <c r="A778" s="11"/>
      <c r="C778" s="11"/>
      <c r="D778" s="11"/>
      <c r="E778" s="11"/>
      <c r="F778" s="11"/>
      <c r="I778" s="11"/>
      <c r="P778" s="11"/>
    </row>
    <row r="779" spans="1:16" s="12" customFormat="1">
      <c r="A779" s="11"/>
      <c r="C779" s="11"/>
      <c r="D779" s="11"/>
      <c r="E779" s="11"/>
      <c r="F779" s="11"/>
      <c r="I779" s="11"/>
      <c r="P779" s="11"/>
    </row>
    <row r="780" spans="1:16" s="12" customFormat="1">
      <c r="A780" s="11"/>
      <c r="C780" s="11"/>
      <c r="D780" s="11"/>
      <c r="E780" s="11"/>
      <c r="F780" s="11"/>
      <c r="I780" s="11"/>
      <c r="P780" s="11"/>
    </row>
    <row r="781" spans="1:16" s="12" customFormat="1">
      <c r="A781" s="11"/>
      <c r="C781" s="11"/>
      <c r="D781" s="11"/>
      <c r="E781" s="11"/>
      <c r="F781" s="11"/>
      <c r="I781" s="11"/>
      <c r="P781" s="11"/>
    </row>
    <row r="782" spans="1:16" s="12" customFormat="1">
      <c r="A782" s="11"/>
      <c r="C782" s="11"/>
      <c r="D782" s="11"/>
      <c r="E782" s="11"/>
      <c r="F782" s="11"/>
      <c r="I782" s="11"/>
      <c r="P782" s="11"/>
    </row>
    <row r="783" spans="1:16" s="12" customFormat="1">
      <c r="A783" s="11"/>
      <c r="C783" s="11"/>
      <c r="D783" s="11"/>
      <c r="E783" s="11"/>
      <c r="F783" s="11"/>
      <c r="I783" s="11"/>
      <c r="P783" s="11"/>
    </row>
    <row r="784" spans="1:16" s="12" customFormat="1">
      <c r="A784" s="11"/>
      <c r="C784" s="11"/>
      <c r="D784" s="11"/>
      <c r="E784" s="11"/>
      <c r="F784" s="11"/>
      <c r="I784" s="11"/>
      <c r="P784" s="11"/>
    </row>
    <row r="785" spans="1:16" s="12" customFormat="1">
      <c r="A785" s="11"/>
      <c r="C785" s="11"/>
      <c r="D785" s="11"/>
      <c r="E785" s="11"/>
      <c r="F785" s="11"/>
      <c r="I785" s="11"/>
      <c r="P785" s="11"/>
    </row>
    <row r="786" spans="1:16" s="12" customFormat="1">
      <c r="A786" s="11"/>
      <c r="C786" s="11"/>
      <c r="D786" s="11"/>
      <c r="E786" s="11"/>
      <c r="F786" s="11"/>
      <c r="I786" s="11"/>
      <c r="P786" s="11"/>
    </row>
    <row r="787" spans="1:16" s="12" customFormat="1">
      <c r="A787" s="11"/>
      <c r="C787" s="11"/>
      <c r="D787" s="11"/>
      <c r="E787" s="11"/>
      <c r="F787" s="11"/>
      <c r="I787" s="11"/>
      <c r="P787" s="11"/>
    </row>
    <row r="788" spans="1:16" s="12" customFormat="1">
      <c r="A788" s="11"/>
      <c r="C788" s="11"/>
      <c r="D788" s="11"/>
      <c r="E788" s="11"/>
      <c r="F788" s="11"/>
      <c r="I788" s="11"/>
      <c r="P788" s="11"/>
    </row>
    <row r="789" spans="1:16" s="12" customFormat="1">
      <c r="A789" s="11"/>
      <c r="C789" s="11"/>
      <c r="D789" s="11"/>
      <c r="E789" s="11"/>
      <c r="F789" s="11"/>
      <c r="I789" s="11"/>
      <c r="P789" s="11"/>
    </row>
    <row r="790" spans="1:16" s="12" customFormat="1">
      <c r="A790" s="11"/>
      <c r="C790" s="11"/>
      <c r="D790" s="11"/>
      <c r="E790" s="11"/>
      <c r="F790" s="11"/>
      <c r="I790" s="11"/>
      <c r="P790" s="11"/>
    </row>
    <row r="791" spans="1:16" s="12" customFormat="1">
      <c r="A791" s="11"/>
      <c r="C791" s="11"/>
      <c r="D791" s="11"/>
      <c r="E791" s="11"/>
      <c r="F791" s="11"/>
      <c r="I791" s="11"/>
      <c r="P791" s="11"/>
    </row>
    <row r="792" spans="1:16" s="12" customFormat="1">
      <c r="A792" s="11"/>
      <c r="C792" s="11"/>
      <c r="D792" s="11"/>
      <c r="E792" s="11"/>
      <c r="F792" s="11"/>
      <c r="I792" s="11"/>
      <c r="P792" s="11"/>
    </row>
    <row r="793" spans="1:16" s="12" customFormat="1">
      <c r="A793" s="11"/>
      <c r="C793" s="11"/>
      <c r="D793" s="11"/>
      <c r="E793" s="11"/>
      <c r="F793" s="11"/>
      <c r="I793" s="11"/>
      <c r="P793" s="11"/>
    </row>
    <row r="794" spans="1:16" s="12" customFormat="1">
      <c r="A794" s="11"/>
      <c r="C794" s="11"/>
      <c r="D794" s="11"/>
      <c r="E794" s="11"/>
      <c r="F794" s="11"/>
      <c r="I794" s="11"/>
      <c r="P794" s="11"/>
    </row>
    <row r="795" spans="1:16" s="12" customFormat="1">
      <c r="A795" s="11"/>
      <c r="C795" s="11"/>
      <c r="D795" s="11"/>
      <c r="E795" s="11"/>
      <c r="F795" s="11"/>
      <c r="I795" s="11"/>
      <c r="P795" s="11"/>
    </row>
    <row r="796" spans="1:16" s="12" customFormat="1">
      <c r="A796" s="11"/>
      <c r="C796" s="11"/>
      <c r="D796" s="11"/>
      <c r="E796" s="11"/>
      <c r="F796" s="11"/>
      <c r="I796" s="11"/>
      <c r="P796" s="11"/>
    </row>
    <row r="797" spans="1:16" s="12" customFormat="1">
      <c r="A797" s="11"/>
      <c r="C797" s="11"/>
      <c r="D797" s="11"/>
      <c r="E797" s="11"/>
      <c r="F797" s="11"/>
      <c r="I797" s="11"/>
      <c r="P797" s="11"/>
    </row>
    <row r="798" spans="1:16" s="12" customFormat="1">
      <c r="A798" s="11"/>
      <c r="C798" s="11"/>
      <c r="D798" s="11"/>
      <c r="E798" s="11"/>
      <c r="F798" s="11"/>
      <c r="I798" s="11"/>
      <c r="P798" s="11"/>
    </row>
    <row r="799" spans="1:16" s="12" customFormat="1">
      <c r="A799" s="11"/>
      <c r="C799" s="11"/>
      <c r="D799" s="11"/>
      <c r="E799" s="11"/>
      <c r="F799" s="11"/>
      <c r="I799" s="11"/>
      <c r="P799" s="11"/>
    </row>
    <row r="800" spans="1:16" s="12" customFormat="1">
      <c r="A800" s="11"/>
      <c r="C800" s="11"/>
      <c r="D800" s="11"/>
      <c r="E800" s="11"/>
      <c r="F800" s="11"/>
      <c r="I800" s="11"/>
      <c r="P800" s="11"/>
    </row>
    <row r="801" spans="1:16" s="12" customFormat="1">
      <c r="A801" s="11"/>
      <c r="C801" s="11"/>
      <c r="D801" s="11"/>
      <c r="E801" s="11"/>
      <c r="F801" s="11"/>
      <c r="I801" s="11"/>
      <c r="P801" s="11"/>
    </row>
    <row r="802" spans="1:16" s="12" customFormat="1">
      <c r="A802" s="11"/>
      <c r="C802" s="11"/>
      <c r="D802" s="11"/>
      <c r="E802" s="11"/>
      <c r="F802" s="11"/>
      <c r="I802" s="11"/>
      <c r="P802" s="11"/>
    </row>
    <row r="803" spans="1:16" s="12" customFormat="1">
      <c r="A803" s="11"/>
      <c r="C803" s="11"/>
      <c r="D803" s="11"/>
      <c r="E803" s="11"/>
      <c r="F803" s="11"/>
      <c r="I803" s="11"/>
      <c r="P803" s="11"/>
    </row>
    <row r="804" spans="1:16" s="12" customFormat="1">
      <c r="A804" s="11"/>
      <c r="C804" s="11"/>
      <c r="D804" s="11"/>
      <c r="E804" s="11"/>
      <c r="F804" s="11"/>
      <c r="I804" s="11"/>
      <c r="P804" s="11"/>
    </row>
    <row r="805" spans="1:16" s="12" customFormat="1">
      <c r="A805" s="11"/>
      <c r="C805" s="11"/>
      <c r="D805" s="11"/>
      <c r="E805" s="11"/>
      <c r="F805" s="11"/>
      <c r="I805" s="11"/>
      <c r="P805" s="11"/>
    </row>
    <row r="806" spans="1:16" s="12" customFormat="1">
      <c r="A806" s="11"/>
      <c r="C806" s="11"/>
      <c r="D806" s="11"/>
      <c r="E806" s="11"/>
      <c r="F806" s="11"/>
      <c r="I806" s="11"/>
      <c r="P806" s="11"/>
    </row>
    <row r="807" spans="1:16" s="12" customFormat="1">
      <c r="A807" s="11"/>
      <c r="C807" s="11"/>
      <c r="D807" s="11"/>
      <c r="E807" s="11"/>
      <c r="F807" s="11"/>
      <c r="I807" s="11"/>
      <c r="P807" s="11"/>
    </row>
    <row r="808" spans="1:16" s="12" customFormat="1">
      <c r="A808" s="11"/>
      <c r="C808" s="11"/>
      <c r="D808" s="11"/>
      <c r="E808" s="11"/>
      <c r="F808" s="11"/>
      <c r="I808" s="11"/>
      <c r="P808" s="11"/>
    </row>
    <row r="809" spans="1:16" s="12" customFormat="1">
      <c r="A809" s="11"/>
      <c r="C809" s="11"/>
      <c r="D809" s="11"/>
      <c r="E809" s="11"/>
      <c r="F809" s="11"/>
      <c r="I809" s="11"/>
      <c r="P809" s="11"/>
    </row>
    <row r="810" spans="1:16" s="12" customFormat="1">
      <c r="A810" s="11"/>
      <c r="C810" s="11"/>
      <c r="D810" s="11"/>
      <c r="E810" s="11"/>
      <c r="F810" s="11"/>
      <c r="I810" s="11"/>
      <c r="P810" s="11"/>
    </row>
    <row r="811" spans="1:16" s="12" customFormat="1">
      <c r="A811" s="11"/>
      <c r="C811" s="11"/>
      <c r="D811" s="11"/>
      <c r="E811" s="11"/>
      <c r="F811" s="11"/>
      <c r="I811" s="11"/>
      <c r="P811" s="11"/>
    </row>
    <row r="812" spans="1:16" s="12" customFormat="1">
      <c r="A812" s="11"/>
      <c r="C812" s="11"/>
      <c r="D812" s="11"/>
      <c r="E812" s="11"/>
      <c r="F812" s="11"/>
      <c r="I812" s="11"/>
      <c r="P812" s="11"/>
    </row>
    <row r="813" spans="1:16" s="12" customFormat="1">
      <c r="A813" s="11"/>
      <c r="C813" s="11"/>
      <c r="D813" s="11"/>
      <c r="E813" s="11"/>
      <c r="F813" s="11"/>
      <c r="I813" s="11"/>
      <c r="P813" s="11"/>
    </row>
    <row r="814" spans="1:16" s="12" customFormat="1">
      <c r="A814" s="11"/>
      <c r="C814" s="11"/>
      <c r="D814" s="11"/>
      <c r="E814" s="11"/>
      <c r="F814" s="11"/>
      <c r="I814" s="11"/>
      <c r="P814" s="11"/>
    </row>
    <row r="815" spans="1:16" s="12" customFormat="1">
      <c r="A815" s="11"/>
      <c r="C815" s="11"/>
      <c r="D815" s="11"/>
      <c r="E815" s="11"/>
      <c r="F815" s="11"/>
      <c r="I815" s="11"/>
      <c r="P815" s="11"/>
    </row>
    <row r="816" spans="1:16" s="12" customFormat="1">
      <c r="A816" s="11"/>
      <c r="C816" s="11"/>
      <c r="D816" s="11"/>
      <c r="E816" s="11"/>
      <c r="F816" s="11"/>
      <c r="I816" s="11"/>
      <c r="P816" s="11"/>
    </row>
    <row r="817" spans="1:16" s="12" customFormat="1">
      <c r="A817" s="11"/>
      <c r="C817" s="11"/>
      <c r="D817" s="11"/>
      <c r="E817" s="11"/>
      <c r="F817" s="11"/>
      <c r="I817" s="11"/>
      <c r="P817" s="11"/>
    </row>
    <row r="818" spans="1:16" s="12" customFormat="1">
      <c r="A818" s="11"/>
      <c r="C818" s="11"/>
      <c r="D818" s="11"/>
      <c r="E818" s="11"/>
      <c r="F818" s="11"/>
      <c r="I818" s="11"/>
      <c r="P818" s="11"/>
    </row>
    <row r="819" spans="1:16" s="12" customFormat="1">
      <c r="A819" s="11"/>
      <c r="C819" s="11"/>
      <c r="D819" s="11"/>
      <c r="E819" s="11"/>
      <c r="F819" s="11"/>
      <c r="I819" s="11"/>
      <c r="P819" s="11"/>
    </row>
    <row r="820" spans="1:16" s="12" customFormat="1">
      <c r="A820" s="11"/>
      <c r="C820" s="11"/>
      <c r="D820" s="11"/>
      <c r="E820" s="11"/>
      <c r="F820" s="11"/>
      <c r="I820" s="11"/>
      <c r="P820" s="11"/>
    </row>
    <row r="821" spans="1:16" s="12" customFormat="1">
      <c r="A821" s="11"/>
      <c r="C821" s="11"/>
      <c r="D821" s="11"/>
      <c r="E821" s="11"/>
      <c r="F821" s="11"/>
      <c r="I821" s="11"/>
      <c r="P821" s="11"/>
    </row>
    <row r="822" spans="1:16" s="12" customFormat="1">
      <c r="A822" s="11"/>
      <c r="C822" s="11"/>
      <c r="D822" s="11"/>
      <c r="E822" s="11"/>
      <c r="F822" s="11"/>
      <c r="I822" s="11"/>
      <c r="P822" s="11"/>
    </row>
    <row r="823" spans="1:16" s="12" customFormat="1">
      <c r="A823" s="11"/>
      <c r="C823" s="11"/>
      <c r="D823" s="11"/>
      <c r="E823" s="11"/>
      <c r="F823" s="11"/>
      <c r="I823" s="11"/>
      <c r="P823" s="11"/>
    </row>
    <row r="824" spans="1:16" s="12" customFormat="1">
      <c r="A824" s="11"/>
      <c r="C824" s="11"/>
      <c r="D824" s="11"/>
      <c r="E824" s="11"/>
      <c r="F824" s="11"/>
      <c r="I824" s="11"/>
      <c r="P824" s="11"/>
    </row>
    <row r="825" spans="1:16" s="12" customFormat="1">
      <c r="A825" s="11"/>
      <c r="C825" s="11"/>
      <c r="D825" s="11"/>
      <c r="E825" s="11"/>
      <c r="F825" s="11"/>
      <c r="I825" s="11"/>
      <c r="P825" s="11"/>
    </row>
    <row r="826" spans="1:16" s="12" customFormat="1">
      <c r="A826" s="11"/>
      <c r="C826" s="11"/>
      <c r="D826" s="11"/>
      <c r="E826" s="11"/>
      <c r="F826" s="11"/>
      <c r="I826" s="11"/>
      <c r="P826" s="11"/>
    </row>
    <row r="827" spans="1:16" s="12" customFormat="1">
      <c r="A827" s="11"/>
      <c r="C827" s="11"/>
      <c r="D827" s="11"/>
      <c r="E827" s="11"/>
      <c r="F827" s="11"/>
      <c r="I827" s="11"/>
      <c r="P827" s="11"/>
    </row>
    <row r="828" spans="1:16" s="12" customFormat="1">
      <c r="A828" s="11"/>
      <c r="C828" s="11"/>
      <c r="D828" s="11"/>
      <c r="E828" s="11"/>
      <c r="F828" s="11"/>
      <c r="I828" s="11"/>
      <c r="P828" s="11"/>
    </row>
    <row r="829" spans="1:16" s="12" customFormat="1">
      <c r="A829" s="11"/>
      <c r="C829" s="11"/>
      <c r="D829" s="11"/>
      <c r="E829" s="11"/>
      <c r="F829" s="11"/>
      <c r="I829" s="11"/>
      <c r="P829" s="11"/>
    </row>
    <row r="830" spans="1:16" s="12" customFormat="1">
      <c r="A830" s="11"/>
      <c r="C830" s="11"/>
      <c r="D830" s="11"/>
      <c r="E830" s="11"/>
      <c r="F830" s="11"/>
      <c r="I830" s="11"/>
      <c r="P830" s="11"/>
    </row>
    <row r="831" spans="1:16" s="12" customFormat="1">
      <c r="A831" s="11"/>
      <c r="C831" s="11"/>
      <c r="D831" s="11"/>
      <c r="E831" s="11"/>
      <c r="F831" s="11"/>
      <c r="I831" s="11"/>
      <c r="P831" s="11"/>
    </row>
    <row r="832" spans="1:16" s="12" customFormat="1">
      <c r="A832" s="11"/>
      <c r="C832" s="11"/>
      <c r="D832" s="11"/>
      <c r="E832" s="11"/>
      <c r="F832" s="11"/>
      <c r="I832" s="11"/>
      <c r="P832" s="11"/>
    </row>
    <row r="833" spans="1:16" s="12" customFormat="1">
      <c r="A833" s="11"/>
      <c r="C833" s="11"/>
      <c r="D833" s="11"/>
      <c r="E833" s="11"/>
      <c r="F833" s="11"/>
      <c r="I833" s="11"/>
      <c r="P833" s="11"/>
    </row>
    <row r="834" spans="1:16" s="12" customFormat="1">
      <c r="A834" s="11"/>
      <c r="C834" s="11"/>
      <c r="D834" s="11"/>
      <c r="E834" s="11"/>
      <c r="F834" s="11"/>
      <c r="I834" s="11"/>
      <c r="P834" s="11"/>
    </row>
    <row r="835" spans="1:16" s="12" customFormat="1">
      <c r="A835" s="11"/>
      <c r="C835" s="11"/>
      <c r="D835" s="11"/>
      <c r="E835" s="11"/>
      <c r="F835" s="11"/>
      <c r="I835" s="11"/>
      <c r="P835" s="11"/>
    </row>
    <row r="836" spans="1:16" s="12" customFormat="1">
      <c r="A836" s="11"/>
      <c r="C836" s="11"/>
      <c r="D836" s="11"/>
      <c r="E836" s="11"/>
      <c r="F836" s="11"/>
      <c r="I836" s="11"/>
      <c r="P836" s="11"/>
    </row>
    <row r="837" spans="1:16" s="12" customFormat="1">
      <c r="A837" s="11"/>
      <c r="C837" s="11"/>
      <c r="D837" s="11"/>
      <c r="E837" s="11"/>
      <c r="F837" s="11"/>
      <c r="I837" s="11"/>
      <c r="P837" s="11"/>
    </row>
    <row r="838" spans="1:16" s="12" customFormat="1">
      <c r="A838" s="11"/>
      <c r="C838" s="11"/>
      <c r="D838" s="11"/>
      <c r="E838" s="11"/>
      <c r="F838" s="11"/>
      <c r="I838" s="11"/>
      <c r="P838" s="11"/>
    </row>
    <row r="839" spans="1:16" s="12" customFormat="1">
      <c r="A839" s="11"/>
      <c r="C839" s="11"/>
      <c r="D839" s="11"/>
      <c r="E839" s="11"/>
      <c r="F839" s="11"/>
      <c r="I839" s="11"/>
      <c r="P839" s="11"/>
    </row>
    <row r="840" spans="1:16" s="12" customFormat="1">
      <c r="A840" s="11"/>
      <c r="C840" s="11"/>
      <c r="D840" s="11"/>
      <c r="E840" s="11"/>
      <c r="F840" s="11"/>
      <c r="I840" s="11"/>
      <c r="P840" s="11"/>
    </row>
    <row r="841" spans="1:16" s="12" customFormat="1">
      <c r="A841" s="11"/>
      <c r="C841" s="11"/>
      <c r="D841" s="11"/>
      <c r="E841" s="11"/>
      <c r="F841" s="11"/>
      <c r="I841" s="11"/>
      <c r="P841" s="11"/>
    </row>
    <row r="842" spans="1:16" s="12" customFormat="1">
      <c r="A842" s="11"/>
      <c r="C842" s="11"/>
      <c r="D842" s="11"/>
      <c r="E842" s="11"/>
      <c r="F842" s="11"/>
      <c r="I842" s="11"/>
      <c r="P842" s="11"/>
    </row>
    <row r="843" spans="1:16" s="12" customFormat="1">
      <c r="A843" s="11"/>
      <c r="C843" s="11"/>
      <c r="D843" s="11"/>
      <c r="E843" s="11"/>
      <c r="F843" s="11"/>
      <c r="I843" s="11"/>
      <c r="P843" s="11"/>
    </row>
    <row r="844" spans="1:16" s="12" customFormat="1">
      <c r="A844" s="11"/>
      <c r="C844" s="11"/>
      <c r="D844" s="11"/>
      <c r="E844" s="11"/>
      <c r="F844" s="11"/>
      <c r="I844" s="11"/>
      <c r="P844" s="11"/>
    </row>
    <row r="845" spans="1:16" s="12" customFormat="1">
      <c r="A845" s="11"/>
      <c r="C845" s="11"/>
      <c r="D845" s="11"/>
      <c r="E845" s="11"/>
      <c r="F845" s="11"/>
      <c r="I845" s="11"/>
      <c r="P845" s="11"/>
    </row>
    <row r="846" spans="1:16" s="12" customFormat="1">
      <c r="A846" s="11"/>
      <c r="C846" s="11"/>
      <c r="D846" s="11"/>
      <c r="E846" s="11"/>
      <c r="F846" s="11"/>
      <c r="I846" s="11"/>
      <c r="P846" s="11"/>
    </row>
    <row r="847" spans="1:16" s="12" customFormat="1">
      <c r="A847" s="11"/>
      <c r="C847" s="11"/>
      <c r="D847" s="11"/>
      <c r="E847" s="11"/>
      <c r="F847" s="11"/>
      <c r="I847" s="11"/>
      <c r="P847" s="11"/>
    </row>
    <row r="848" spans="1:16" s="12" customFormat="1">
      <c r="A848" s="11"/>
      <c r="C848" s="11"/>
      <c r="D848" s="11"/>
      <c r="E848" s="11"/>
      <c r="F848" s="11"/>
      <c r="I848" s="11"/>
      <c r="P848" s="11"/>
    </row>
    <row r="849" spans="1:16" s="12" customFormat="1">
      <c r="A849" s="11"/>
      <c r="C849" s="11"/>
      <c r="D849" s="11"/>
      <c r="E849" s="11"/>
      <c r="F849" s="11"/>
      <c r="I849" s="11"/>
      <c r="P849" s="11"/>
    </row>
    <row r="850" spans="1:16" s="12" customFormat="1">
      <c r="A850" s="11"/>
      <c r="C850" s="11"/>
      <c r="D850" s="11"/>
      <c r="E850" s="11"/>
      <c r="F850" s="11"/>
      <c r="I850" s="11"/>
      <c r="P850" s="11"/>
    </row>
    <row r="851" spans="1:16" s="12" customFormat="1">
      <c r="A851" s="11"/>
      <c r="C851" s="11"/>
      <c r="D851" s="11"/>
      <c r="E851" s="11"/>
      <c r="F851" s="11"/>
      <c r="I851" s="11"/>
      <c r="P851" s="11"/>
    </row>
    <row r="852" spans="1:16" s="12" customFormat="1">
      <c r="A852" s="11"/>
      <c r="C852" s="11"/>
      <c r="D852" s="11"/>
      <c r="E852" s="11"/>
      <c r="F852" s="11"/>
      <c r="I852" s="11"/>
      <c r="P852" s="11"/>
    </row>
    <row r="853" spans="1:16" s="12" customFormat="1">
      <c r="A853" s="11"/>
      <c r="C853" s="11"/>
      <c r="D853" s="11"/>
      <c r="E853" s="11"/>
      <c r="F853" s="11"/>
      <c r="I853" s="11"/>
      <c r="P853" s="11"/>
    </row>
    <row r="854" spans="1:16" s="12" customFormat="1">
      <c r="A854" s="11"/>
      <c r="C854" s="11"/>
      <c r="D854" s="11"/>
      <c r="E854" s="11"/>
      <c r="F854" s="11"/>
      <c r="I854" s="11"/>
      <c r="P854" s="11"/>
    </row>
    <row r="855" spans="1:16" s="12" customFormat="1">
      <c r="A855" s="11"/>
      <c r="C855" s="11"/>
      <c r="D855" s="11"/>
      <c r="E855" s="11"/>
      <c r="F855" s="11"/>
      <c r="I855" s="11"/>
      <c r="P855" s="11"/>
    </row>
    <row r="856" spans="1:16" s="12" customFormat="1">
      <c r="A856" s="11"/>
      <c r="C856" s="11"/>
      <c r="D856" s="11"/>
      <c r="E856" s="11"/>
      <c r="F856" s="11"/>
      <c r="I856" s="11"/>
      <c r="P856" s="11"/>
    </row>
    <row r="857" spans="1:16" s="12" customFormat="1">
      <c r="A857" s="11"/>
      <c r="C857" s="11"/>
      <c r="D857" s="11"/>
      <c r="E857" s="11"/>
      <c r="F857" s="11"/>
      <c r="I857" s="11"/>
      <c r="P857" s="11"/>
    </row>
    <row r="858" spans="1:16" s="12" customFormat="1">
      <c r="A858" s="11"/>
      <c r="C858" s="11"/>
      <c r="D858" s="11"/>
      <c r="E858" s="11"/>
      <c r="F858" s="11"/>
      <c r="I858" s="11"/>
      <c r="P858" s="11"/>
    </row>
    <row r="859" spans="1:16" s="12" customFormat="1">
      <c r="A859" s="11"/>
      <c r="C859" s="11"/>
      <c r="D859" s="11"/>
      <c r="E859" s="11"/>
      <c r="F859" s="11"/>
      <c r="I859" s="11"/>
      <c r="P859" s="11"/>
    </row>
    <row r="860" spans="1:16" s="12" customFormat="1">
      <c r="A860" s="11"/>
      <c r="C860" s="11"/>
      <c r="D860" s="11"/>
      <c r="E860" s="11"/>
      <c r="F860" s="11"/>
      <c r="I860" s="11"/>
      <c r="P860" s="11"/>
    </row>
    <row r="861" spans="1:16" s="12" customFormat="1">
      <c r="A861" s="11"/>
      <c r="C861" s="11"/>
      <c r="D861" s="11"/>
      <c r="E861" s="11"/>
      <c r="F861" s="11"/>
      <c r="I861" s="11"/>
      <c r="P861" s="11"/>
    </row>
    <row r="862" spans="1:16" s="12" customFormat="1">
      <c r="A862" s="11"/>
      <c r="C862" s="11"/>
      <c r="D862" s="11"/>
      <c r="E862" s="11"/>
      <c r="F862" s="11"/>
      <c r="I862" s="11"/>
      <c r="P862" s="11"/>
    </row>
    <row r="863" spans="1:16" s="12" customFormat="1">
      <c r="A863" s="11"/>
      <c r="C863" s="11"/>
      <c r="D863" s="11"/>
      <c r="E863" s="11"/>
      <c r="F863" s="11"/>
      <c r="I863" s="11"/>
      <c r="P863" s="11"/>
    </row>
    <row r="864" spans="1:16" s="12" customFormat="1">
      <c r="A864" s="11"/>
      <c r="C864" s="11"/>
      <c r="D864" s="11"/>
      <c r="E864" s="11"/>
      <c r="F864" s="11"/>
      <c r="I864" s="11"/>
      <c r="P864" s="11"/>
    </row>
    <row r="865" spans="1:16" s="12" customFormat="1">
      <c r="A865" s="11"/>
      <c r="C865" s="11"/>
      <c r="D865" s="11"/>
      <c r="E865" s="11"/>
      <c r="F865" s="11"/>
      <c r="I865" s="11"/>
      <c r="P865" s="11"/>
    </row>
    <row r="866" spans="1:16" s="12" customFormat="1">
      <c r="A866" s="11"/>
      <c r="C866" s="11"/>
      <c r="D866" s="11"/>
      <c r="E866" s="11"/>
      <c r="F866" s="11"/>
      <c r="I866" s="11"/>
      <c r="P866" s="11"/>
    </row>
    <row r="867" spans="1:16" s="12" customFormat="1">
      <c r="A867" s="11"/>
      <c r="C867" s="11"/>
      <c r="D867" s="11"/>
      <c r="E867" s="11"/>
      <c r="F867" s="11"/>
      <c r="I867" s="11"/>
      <c r="P867" s="11"/>
    </row>
    <row r="868" spans="1:16" s="12" customFormat="1">
      <c r="A868" s="11"/>
      <c r="C868" s="11"/>
      <c r="D868" s="11"/>
      <c r="E868" s="11"/>
      <c r="F868" s="11"/>
      <c r="I868" s="11"/>
      <c r="P868" s="11"/>
    </row>
    <row r="869" spans="1:16" s="12" customFormat="1">
      <c r="A869" s="11"/>
      <c r="C869" s="11"/>
      <c r="D869" s="11"/>
      <c r="E869" s="11"/>
      <c r="F869" s="11"/>
      <c r="I869" s="11"/>
      <c r="P869" s="11"/>
    </row>
    <row r="870" spans="1:16" s="12" customFormat="1">
      <c r="A870" s="11"/>
      <c r="C870" s="11"/>
      <c r="D870" s="11"/>
      <c r="E870" s="11"/>
      <c r="F870" s="11"/>
      <c r="I870" s="11"/>
      <c r="P870" s="11"/>
    </row>
    <row r="871" spans="1:16" s="12" customFormat="1">
      <c r="A871" s="11"/>
      <c r="C871" s="11"/>
      <c r="D871" s="11"/>
      <c r="E871" s="11"/>
      <c r="F871" s="11"/>
      <c r="I871" s="11"/>
      <c r="P871" s="11"/>
    </row>
    <row r="872" spans="1:16" s="12" customFormat="1">
      <c r="A872" s="11"/>
      <c r="C872" s="11"/>
      <c r="D872" s="11"/>
      <c r="E872" s="11"/>
      <c r="F872" s="11"/>
      <c r="I872" s="11"/>
      <c r="P872" s="11"/>
    </row>
    <row r="873" spans="1:16" s="12" customFormat="1">
      <c r="A873" s="11"/>
      <c r="C873" s="11"/>
      <c r="D873" s="11"/>
      <c r="E873" s="11"/>
      <c r="F873" s="11"/>
      <c r="I873" s="11"/>
      <c r="P873" s="11"/>
    </row>
    <row r="874" spans="1:16" s="12" customFormat="1">
      <c r="A874" s="11"/>
      <c r="C874" s="11"/>
      <c r="D874" s="11"/>
      <c r="E874" s="11"/>
      <c r="F874" s="11"/>
      <c r="I874" s="11"/>
      <c r="P874" s="11"/>
    </row>
    <row r="875" spans="1:16" s="12" customFormat="1">
      <c r="A875" s="11"/>
      <c r="C875" s="11"/>
      <c r="D875" s="11"/>
      <c r="E875" s="11"/>
      <c r="F875" s="11"/>
      <c r="I875" s="11"/>
      <c r="P875" s="11"/>
    </row>
    <row r="876" spans="1:16" s="12" customFormat="1">
      <c r="A876" s="11"/>
      <c r="C876" s="11"/>
      <c r="D876" s="11"/>
      <c r="E876" s="11"/>
      <c r="F876" s="11"/>
      <c r="I876" s="11"/>
      <c r="P876" s="11"/>
    </row>
    <row r="877" spans="1:16" s="12" customFormat="1">
      <c r="A877" s="11"/>
      <c r="C877" s="11"/>
      <c r="D877" s="11"/>
      <c r="E877" s="11"/>
      <c r="F877" s="11"/>
      <c r="I877" s="11"/>
      <c r="P877" s="11"/>
    </row>
    <row r="878" spans="1:16" s="12" customFormat="1">
      <c r="A878" s="11"/>
      <c r="C878" s="11"/>
      <c r="D878" s="11"/>
      <c r="E878" s="11"/>
      <c r="F878" s="11"/>
      <c r="I878" s="11"/>
      <c r="P878" s="11"/>
    </row>
    <row r="879" spans="1:16" s="12" customFormat="1">
      <c r="A879" s="11"/>
      <c r="C879" s="11"/>
      <c r="D879" s="11"/>
      <c r="E879" s="11"/>
      <c r="F879" s="11"/>
      <c r="I879" s="11"/>
      <c r="P879" s="11"/>
    </row>
    <row r="880" spans="1:16" s="12" customFormat="1">
      <c r="A880" s="11"/>
      <c r="C880" s="11"/>
      <c r="D880" s="11"/>
      <c r="E880" s="11"/>
      <c r="F880" s="11"/>
      <c r="I880" s="11"/>
      <c r="P880" s="11"/>
    </row>
    <row r="881" spans="1:16" s="12" customFormat="1">
      <c r="A881" s="11"/>
      <c r="C881" s="11"/>
      <c r="D881" s="11"/>
      <c r="E881" s="11"/>
      <c r="F881" s="11"/>
      <c r="I881" s="11"/>
      <c r="P881" s="11"/>
    </row>
    <row r="882" spans="1:16" s="12" customFormat="1">
      <c r="A882" s="11"/>
      <c r="C882" s="11"/>
      <c r="D882" s="11"/>
      <c r="E882" s="11"/>
      <c r="F882" s="11"/>
      <c r="I882" s="11"/>
      <c r="P882" s="11"/>
    </row>
    <row r="883" spans="1:16" s="12" customFormat="1">
      <c r="A883" s="11"/>
      <c r="C883" s="11"/>
      <c r="D883" s="11"/>
      <c r="E883" s="11"/>
      <c r="F883" s="11"/>
      <c r="I883" s="11"/>
      <c r="P883" s="11"/>
    </row>
    <row r="884" spans="1:16" s="12" customFormat="1">
      <c r="A884" s="11"/>
      <c r="C884" s="11"/>
      <c r="D884" s="11"/>
      <c r="E884" s="11"/>
      <c r="F884" s="11"/>
      <c r="I884" s="11"/>
      <c r="P884" s="11"/>
    </row>
    <row r="885" spans="1:16" s="12" customFormat="1">
      <c r="A885" s="11"/>
      <c r="C885" s="11"/>
      <c r="D885" s="11"/>
      <c r="E885" s="11"/>
      <c r="F885" s="11"/>
      <c r="I885" s="11"/>
      <c r="P885" s="11"/>
    </row>
    <row r="886" spans="1:16" s="12" customFormat="1">
      <c r="A886" s="11"/>
      <c r="C886" s="11"/>
      <c r="D886" s="11"/>
      <c r="E886" s="11"/>
      <c r="F886" s="11"/>
      <c r="I886" s="11"/>
      <c r="P886" s="11"/>
    </row>
    <row r="887" spans="1:16" s="12" customFormat="1">
      <c r="A887" s="11"/>
      <c r="C887" s="11"/>
      <c r="D887" s="11"/>
      <c r="E887" s="11"/>
      <c r="F887" s="11"/>
      <c r="I887" s="11"/>
      <c r="P887" s="11"/>
    </row>
    <row r="888" spans="1:16" s="12" customFormat="1">
      <c r="A888" s="11"/>
      <c r="C888" s="11"/>
      <c r="D888" s="11"/>
      <c r="E888" s="11"/>
      <c r="F888" s="11"/>
      <c r="I888" s="11"/>
      <c r="P888" s="11"/>
    </row>
    <row r="889" spans="1:16" s="12" customFormat="1">
      <c r="A889" s="11"/>
      <c r="C889" s="11"/>
      <c r="D889" s="11"/>
      <c r="E889" s="11"/>
      <c r="F889" s="11"/>
      <c r="I889" s="11"/>
      <c r="P889" s="11"/>
    </row>
    <row r="890" spans="1:16" s="12" customFormat="1">
      <c r="A890" s="11"/>
      <c r="C890" s="11"/>
      <c r="D890" s="11"/>
      <c r="E890" s="11"/>
      <c r="F890" s="11"/>
      <c r="I890" s="11"/>
      <c r="P890" s="11"/>
    </row>
    <row r="891" spans="1:16" s="12" customFormat="1">
      <c r="A891" s="11"/>
      <c r="C891" s="11"/>
      <c r="D891" s="11"/>
      <c r="E891" s="11"/>
      <c r="F891" s="11"/>
      <c r="I891" s="11"/>
      <c r="P891" s="11"/>
    </row>
    <row r="892" spans="1:16" s="12" customFormat="1">
      <c r="A892" s="11"/>
      <c r="C892" s="11"/>
      <c r="D892" s="11"/>
      <c r="E892" s="11"/>
      <c r="F892" s="11"/>
      <c r="I892" s="11"/>
      <c r="P892" s="11"/>
    </row>
    <row r="893" spans="1:16" s="12" customFormat="1">
      <c r="A893" s="11"/>
      <c r="C893" s="11"/>
      <c r="D893" s="11"/>
      <c r="E893" s="11"/>
      <c r="F893" s="11"/>
      <c r="I893" s="11"/>
      <c r="P893" s="11"/>
    </row>
    <row r="894" spans="1:16" s="12" customFormat="1">
      <c r="A894" s="11"/>
      <c r="C894" s="11"/>
      <c r="D894" s="11"/>
      <c r="E894" s="11"/>
      <c r="F894" s="11"/>
      <c r="I894" s="11"/>
      <c r="P894" s="11"/>
    </row>
    <row r="895" spans="1:16" s="12" customFormat="1">
      <c r="A895" s="11"/>
      <c r="C895" s="11"/>
      <c r="D895" s="11"/>
      <c r="E895" s="11"/>
      <c r="F895" s="11"/>
      <c r="I895" s="11"/>
      <c r="P895" s="11"/>
    </row>
    <row r="896" spans="1:16" s="12" customFormat="1">
      <c r="A896" s="11"/>
      <c r="C896" s="11"/>
      <c r="D896" s="11"/>
      <c r="E896" s="11"/>
      <c r="F896" s="11"/>
      <c r="I896" s="11"/>
      <c r="P896" s="11"/>
    </row>
    <row r="897" spans="1:16" s="12" customFormat="1">
      <c r="A897" s="11"/>
      <c r="C897" s="11"/>
      <c r="D897" s="11"/>
      <c r="E897" s="11"/>
      <c r="F897" s="11"/>
      <c r="I897" s="11"/>
      <c r="P897" s="11"/>
    </row>
    <row r="898" spans="1:16" s="12" customFormat="1">
      <c r="A898" s="11"/>
      <c r="C898" s="11"/>
      <c r="D898" s="11"/>
      <c r="E898" s="11"/>
      <c r="F898" s="11"/>
      <c r="I898" s="11"/>
      <c r="P898" s="11"/>
    </row>
    <row r="899" spans="1:16" s="12" customFormat="1">
      <c r="A899" s="11"/>
      <c r="C899" s="11"/>
      <c r="D899" s="11"/>
      <c r="E899" s="11"/>
      <c r="F899" s="11"/>
      <c r="I899" s="11"/>
      <c r="P899" s="11"/>
    </row>
    <row r="900" spans="1:16" s="12" customFormat="1">
      <c r="A900" s="11"/>
      <c r="C900" s="11"/>
      <c r="D900" s="11"/>
      <c r="E900" s="11"/>
      <c r="F900" s="11"/>
      <c r="I900" s="11"/>
      <c r="P900" s="11"/>
    </row>
    <row r="901" spans="1:16" s="12" customFormat="1">
      <c r="A901" s="11"/>
      <c r="C901" s="11"/>
      <c r="D901" s="11"/>
      <c r="E901" s="11"/>
      <c r="F901" s="11"/>
      <c r="I901" s="11"/>
      <c r="P901" s="11"/>
    </row>
    <row r="902" spans="1:16" s="12" customFormat="1">
      <c r="A902" s="11"/>
      <c r="C902" s="11"/>
      <c r="D902" s="11"/>
      <c r="E902" s="11"/>
      <c r="F902" s="11"/>
      <c r="I902" s="11"/>
      <c r="P902" s="11"/>
    </row>
    <row r="903" spans="1:16" s="12" customFormat="1">
      <c r="A903" s="11"/>
      <c r="C903" s="11"/>
      <c r="D903" s="11"/>
      <c r="E903" s="11"/>
      <c r="F903" s="11"/>
      <c r="I903" s="11"/>
      <c r="P903" s="11"/>
    </row>
    <row r="904" spans="1:16" s="12" customFormat="1">
      <c r="A904" s="11"/>
      <c r="C904" s="11"/>
      <c r="D904" s="11"/>
      <c r="E904" s="11"/>
      <c r="F904" s="11"/>
      <c r="I904" s="11"/>
      <c r="P904" s="11"/>
    </row>
    <row r="905" spans="1:16" s="12" customFormat="1">
      <c r="A905" s="11"/>
      <c r="C905" s="11"/>
      <c r="D905" s="11"/>
      <c r="E905" s="11"/>
      <c r="F905" s="11"/>
      <c r="I905" s="11"/>
      <c r="P905" s="11"/>
    </row>
    <row r="906" spans="1:16" s="12" customFormat="1">
      <c r="A906" s="11"/>
      <c r="C906" s="11"/>
      <c r="D906" s="11"/>
      <c r="E906" s="11"/>
      <c r="F906" s="11"/>
      <c r="I906" s="11"/>
      <c r="P906" s="11"/>
    </row>
    <row r="907" spans="1:16" s="12" customFormat="1">
      <c r="A907" s="11"/>
      <c r="C907" s="11"/>
      <c r="D907" s="11"/>
      <c r="E907" s="11"/>
      <c r="F907" s="11"/>
      <c r="I907" s="11"/>
      <c r="P907" s="11"/>
    </row>
    <row r="908" spans="1:16" s="12" customFormat="1">
      <c r="A908" s="11"/>
      <c r="C908" s="11"/>
      <c r="D908" s="11"/>
      <c r="E908" s="11"/>
      <c r="F908" s="11"/>
      <c r="I908" s="11"/>
      <c r="P908" s="11"/>
    </row>
    <row r="909" spans="1:16" s="12" customFormat="1">
      <c r="A909" s="11"/>
      <c r="C909" s="11"/>
      <c r="D909" s="11"/>
      <c r="E909" s="11"/>
      <c r="F909" s="11"/>
      <c r="I909" s="11"/>
      <c r="P909" s="11"/>
    </row>
    <row r="910" spans="1:16" s="12" customFormat="1">
      <c r="A910" s="11"/>
      <c r="C910" s="11"/>
      <c r="D910" s="11"/>
      <c r="E910" s="11"/>
      <c r="F910" s="11"/>
      <c r="I910" s="11"/>
      <c r="P910" s="11"/>
    </row>
    <row r="911" spans="1:16" s="12" customFormat="1">
      <c r="A911" s="11"/>
      <c r="C911" s="11"/>
      <c r="D911" s="11"/>
      <c r="E911" s="11"/>
      <c r="F911" s="11"/>
      <c r="I911" s="11"/>
      <c r="P911" s="11"/>
    </row>
    <row r="912" spans="1:16" s="12" customFormat="1">
      <c r="A912" s="11"/>
      <c r="C912" s="11"/>
      <c r="D912" s="11"/>
      <c r="E912" s="11"/>
      <c r="F912" s="11"/>
      <c r="I912" s="11"/>
      <c r="P912" s="11"/>
    </row>
    <row r="913" spans="1:16" s="12" customFormat="1">
      <c r="A913" s="11"/>
      <c r="C913" s="11"/>
      <c r="D913" s="11"/>
      <c r="E913" s="11"/>
      <c r="F913" s="11"/>
      <c r="I913" s="11"/>
      <c r="P913" s="11"/>
    </row>
    <row r="914" spans="1:16" s="12" customFormat="1">
      <c r="A914" s="11"/>
      <c r="C914" s="11"/>
      <c r="D914" s="11"/>
      <c r="E914" s="11"/>
      <c r="F914" s="11"/>
      <c r="I914" s="11"/>
      <c r="P914" s="11"/>
    </row>
    <row r="915" spans="1:16" s="12" customFormat="1">
      <c r="A915" s="11"/>
      <c r="C915" s="11"/>
      <c r="D915" s="11"/>
      <c r="E915" s="11"/>
      <c r="F915" s="11"/>
      <c r="I915" s="11"/>
      <c r="P915" s="11"/>
    </row>
    <row r="916" spans="1:16" s="12" customFormat="1">
      <c r="A916" s="11"/>
      <c r="C916" s="11"/>
      <c r="D916" s="11"/>
      <c r="E916" s="11"/>
      <c r="F916" s="11"/>
      <c r="I916" s="11"/>
      <c r="P916" s="11"/>
    </row>
    <row r="917" spans="1:16" s="12" customFormat="1">
      <c r="A917" s="11"/>
      <c r="C917" s="11"/>
      <c r="D917" s="11"/>
      <c r="E917" s="11"/>
      <c r="F917" s="11"/>
      <c r="I917" s="11"/>
      <c r="P917" s="11"/>
    </row>
    <row r="918" spans="1:16" s="12" customFormat="1">
      <c r="A918" s="11"/>
      <c r="C918" s="11"/>
      <c r="D918" s="11"/>
      <c r="E918" s="11"/>
      <c r="F918" s="11"/>
      <c r="I918" s="11"/>
      <c r="P918" s="11"/>
    </row>
    <row r="919" spans="1:16" s="12" customFormat="1">
      <c r="A919" s="11"/>
      <c r="C919" s="11"/>
      <c r="D919" s="11"/>
      <c r="E919" s="11"/>
      <c r="F919" s="11"/>
      <c r="I919" s="11"/>
      <c r="P919" s="11"/>
    </row>
    <row r="920" spans="1:16" s="12" customFormat="1">
      <c r="A920" s="11"/>
      <c r="C920" s="11"/>
      <c r="D920" s="11"/>
      <c r="E920" s="11"/>
      <c r="F920" s="11"/>
      <c r="I920" s="11"/>
      <c r="P920" s="11"/>
    </row>
    <row r="921" spans="1:16" s="12" customFormat="1">
      <c r="A921" s="11"/>
      <c r="C921" s="11"/>
      <c r="D921" s="11"/>
      <c r="E921" s="11"/>
      <c r="F921" s="11"/>
      <c r="I921" s="11"/>
      <c r="P921" s="11"/>
    </row>
    <row r="922" spans="1:16" s="12" customFormat="1">
      <c r="A922" s="11"/>
      <c r="C922" s="11"/>
      <c r="D922" s="11"/>
      <c r="E922" s="11"/>
      <c r="F922" s="11"/>
      <c r="I922" s="11"/>
      <c r="P922" s="11"/>
    </row>
    <row r="923" spans="1:16" s="12" customFormat="1">
      <c r="A923" s="11"/>
      <c r="C923" s="11"/>
      <c r="D923" s="11"/>
      <c r="E923" s="11"/>
      <c r="F923" s="11"/>
      <c r="I923" s="11"/>
      <c r="P923" s="11"/>
    </row>
    <row r="924" spans="1:16" s="12" customFormat="1">
      <c r="A924" s="11"/>
      <c r="C924" s="11"/>
      <c r="D924" s="11"/>
      <c r="E924" s="11"/>
      <c r="F924" s="11"/>
      <c r="I924" s="11"/>
      <c r="P924" s="11"/>
    </row>
    <row r="925" spans="1:16" s="12" customFormat="1">
      <c r="A925" s="11"/>
      <c r="C925" s="11"/>
      <c r="D925" s="11"/>
      <c r="E925" s="11"/>
      <c r="F925" s="11"/>
      <c r="I925" s="11"/>
      <c r="P925" s="11"/>
    </row>
    <row r="926" spans="1:16" s="12" customFormat="1">
      <c r="A926" s="11"/>
      <c r="C926" s="11"/>
      <c r="D926" s="11"/>
      <c r="E926" s="11"/>
      <c r="F926" s="11"/>
      <c r="I926" s="11"/>
      <c r="P926" s="11"/>
    </row>
    <row r="927" spans="1:16" s="12" customFormat="1">
      <c r="A927" s="11"/>
      <c r="C927" s="11"/>
      <c r="D927" s="11"/>
      <c r="E927" s="11"/>
      <c r="F927" s="11"/>
      <c r="I927" s="11"/>
      <c r="P927" s="11"/>
    </row>
    <row r="928" spans="1:16" s="12" customFormat="1">
      <c r="A928" s="11"/>
      <c r="C928" s="11"/>
      <c r="D928" s="11"/>
      <c r="E928" s="11"/>
      <c r="F928" s="11"/>
      <c r="I928" s="11"/>
      <c r="P928" s="11"/>
    </row>
    <row r="929" spans="1:16" s="12" customFormat="1">
      <c r="A929" s="11"/>
      <c r="C929" s="11"/>
      <c r="D929" s="11"/>
      <c r="E929" s="11"/>
      <c r="F929" s="11"/>
      <c r="I929" s="11"/>
      <c r="P929" s="11"/>
    </row>
    <row r="930" spans="1:16" s="12" customFormat="1">
      <c r="A930" s="11"/>
      <c r="C930" s="11"/>
      <c r="D930" s="11"/>
      <c r="E930" s="11"/>
      <c r="F930" s="11"/>
      <c r="I930" s="11"/>
      <c r="P930" s="11"/>
    </row>
    <row r="931" spans="1:16" s="12" customFormat="1">
      <c r="A931" s="11"/>
      <c r="C931" s="11"/>
      <c r="D931" s="11"/>
      <c r="E931" s="11"/>
      <c r="F931" s="11"/>
      <c r="I931" s="11"/>
      <c r="P931" s="11"/>
    </row>
    <row r="932" spans="1:16" s="12" customFormat="1">
      <c r="A932" s="11"/>
      <c r="C932" s="11"/>
      <c r="D932" s="11"/>
      <c r="E932" s="11"/>
      <c r="F932" s="11"/>
      <c r="I932" s="11"/>
      <c r="P932" s="11"/>
    </row>
    <row r="933" spans="1:16" s="12" customFormat="1">
      <c r="A933" s="11"/>
      <c r="C933" s="11"/>
      <c r="D933" s="11"/>
      <c r="E933" s="11"/>
      <c r="F933" s="11"/>
      <c r="I933" s="11"/>
      <c r="P933" s="11"/>
    </row>
    <row r="934" spans="1:16" s="12" customFormat="1">
      <c r="A934" s="11"/>
      <c r="C934" s="11"/>
      <c r="D934" s="11"/>
      <c r="E934" s="11"/>
      <c r="F934" s="11"/>
      <c r="I934" s="11"/>
      <c r="P934" s="11"/>
    </row>
    <row r="935" spans="1:16" s="12" customFormat="1">
      <c r="A935" s="11"/>
      <c r="C935" s="11"/>
      <c r="D935" s="11"/>
      <c r="E935" s="11"/>
      <c r="F935" s="11"/>
      <c r="I935" s="11"/>
      <c r="P935" s="11"/>
    </row>
    <row r="936" spans="1:16" s="12" customFormat="1">
      <c r="A936" s="11"/>
      <c r="C936" s="11"/>
      <c r="D936" s="11"/>
      <c r="E936" s="11"/>
      <c r="F936" s="11"/>
      <c r="I936" s="11"/>
      <c r="P936" s="11"/>
    </row>
    <row r="937" spans="1:16" s="12" customFormat="1">
      <c r="A937" s="11"/>
      <c r="C937" s="11"/>
      <c r="D937" s="11"/>
      <c r="E937" s="11"/>
      <c r="F937" s="11"/>
      <c r="I937" s="11"/>
      <c r="P937" s="11"/>
    </row>
    <row r="938" spans="1:16" s="12" customFormat="1">
      <c r="A938" s="11"/>
      <c r="C938" s="11"/>
      <c r="D938" s="11"/>
      <c r="E938" s="11"/>
      <c r="F938" s="11"/>
      <c r="I938" s="11"/>
      <c r="P938" s="11"/>
    </row>
    <row r="939" spans="1:16" s="12" customFormat="1">
      <c r="A939" s="11"/>
      <c r="C939" s="11"/>
      <c r="D939" s="11"/>
      <c r="E939" s="11"/>
      <c r="F939" s="11"/>
      <c r="I939" s="11"/>
      <c r="P939" s="11"/>
    </row>
    <row r="940" spans="1:16" s="12" customFormat="1">
      <c r="A940" s="11"/>
      <c r="C940" s="11"/>
      <c r="D940" s="11"/>
      <c r="E940" s="11"/>
      <c r="F940" s="11"/>
      <c r="I940" s="11"/>
      <c r="P940" s="11"/>
    </row>
    <row r="941" spans="1:16" s="12" customFormat="1">
      <c r="A941" s="11"/>
      <c r="C941" s="11"/>
      <c r="D941" s="11"/>
      <c r="E941" s="11"/>
      <c r="F941" s="11"/>
      <c r="I941" s="11"/>
      <c r="P941" s="11"/>
    </row>
    <row r="942" spans="1:16" s="12" customFormat="1">
      <c r="A942" s="11"/>
      <c r="C942" s="11"/>
      <c r="D942" s="11"/>
      <c r="E942" s="11"/>
      <c r="F942" s="11"/>
      <c r="I942" s="11"/>
      <c r="P942" s="11"/>
    </row>
    <row r="943" spans="1:16" s="12" customFormat="1">
      <c r="A943" s="11"/>
      <c r="C943" s="11"/>
      <c r="D943" s="11"/>
      <c r="E943" s="11"/>
      <c r="F943" s="11"/>
      <c r="I943" s="11"/>
      <c r="P943" s="11"/>
    </row>
    <row r="944" spans="1:16" s="12" customFormat="1">
      <c r="A944" s="11"/>
      <c r="C944" s="11"/>
      <c r="D944" s="11"/>
      <c r="E944" s="11"/>
      <c r="F944" s="11"/>
      <c r="I944" s="11"/>
      <c r="P944" s="11"/>
    </row>
    <row r="945" spans="1:16" s="12" customFormat="1">
      <c r="A945" s="11"/>
      <c r="C945" s="11"/>
      <c r="D945" s="11"/>
      <c r="E945" s="11"/>
      <c r="F945" s="11"/>
      <c r="I945" s="11"/>
      <c r="P945" s="11"/>
    </row>
    <row r="946" spans="1:16" s="12" customFormat="1">
      <c r="A946" s="11"/>
      <c r="C946" s="11"/>
      <c r="D946" s="11"/>
      <c r="E946" s="11"/>
      <c r="F946" s="11"/>
      <c r="I946" s="11"/>
      <c r="P946" s="11"/>
    </row>
    <row r="947" spans="1:16" s="12" customFormat="1">
      <c r="A947" s="11"/>
      <c r="C947" s="11"/>
      <c r="D947" s="11"/>
      <c r="E947" s="11"/>
      <c r="F947" s="11"/>
      <c r="I947" s="11"/>
      <c r="P947" s="11"/>
    </row>
    <row r="948" spans="1:16" s="12" customFormat="1">
      <c r="A948" s="11"/>
      <c r="C948" s="11"/>
      <c r="D948" s="11"/>
      <c r="E948" s="11"/>
      <c r="F948" s="11"/>
      <c r="I948" s="11"/>
      <c r="P948" s="11"/>
    </row>
    <row r="949" spans="1:16" s="12" customFormat="1">
      <c r="A949" s="11"/>
      <c r="C949" s="11"/>
      <c r="D949" s="11"/>
      <c r="E949" s="11"/>
      <c r="F949" s="11"/>
      <c r="I949" s="11"/>
      <c r="P949" s="11"/>
    </row>
    <row r="950" spans="1:16" s="12" customFormat="1">
      <c r="A950" s="11"/>
      <c r="C950" s="11"/>
      <c r="D950" s="11"/>
      <c r="E950" s="11"/>
      <c r="F950" s="11"/>
      <c r="I950" s="11"/>
      <c r="P950" s="11"/>
    </row>
    <row r="951" spans="1:16" s="12" customFormat="1">
      <c r="A951" s="11"/>
      <c r="C951" s="11"/>
      <c r="D951" s="11"/>
      <c r="E951" s="11"/>
      <c r="F951" s="11"/>
      <c r="I951" s="11"/>
      <c r="P951" s="11"/>
    </row>
    <row r="952" spans="1:16" s="12" customFormat="1">
      <c r="A952" s="11"/>
      <c r="C952" s="11"/>
      <c r="D952" s="11"/>
      <c r="E952" s="11"/>
      <c r="F952" s="11"/>
      <c r="I952" s="11"/>
      <c r="P952" s="11"/>
    </row>
    <row r="953" spans="1:16" s="12" customFormat="1">
      <c r="A953" s="11"/>
      <c r="C953" s="11"/>
      <c r="D953" s="11"/>
      <c r="E953" s="11"/>
      <c r="F953" s="11"/>
      <c r="I953" s="11"/>
      <c r="P953" s="11"/>
    </row>
    <row r="954" spans="1:16" s="12" customFormat="1">
      <c r="A954" s="11"/>
      <c r="C954" s="11"/>
      <c r="D954" s="11"/>
      <c r="E954" s="11"/>
      <c r="F954" s="11"/>
      <c r="I954" s="11"/>
      <c r="P954" s="11"/>
    </row>
    <row r="955" spans="1:16" s="12" customFormat="1">
      <c r="A955" s="11"/>
      <c r="C955" s="11"/>
      <c r="D955" s="11"/>
      <c r="E955" s="11"/>
      <c r="F955" s="11"/>
      <c r="I955" s="11"/>
      <c r="P955" s="11"/>
    </row>
    <row r="956" spans="1:16" s="12" customFormat="1">
      <c r="A956" s="11"/>
      <c r="C956" s="11"/>
      <c r="D956" s="11"/>
      <c r="E956" s="11"/>
      <c r="F956" s="11"/>
      <c r="I956" s="11"/>
      <c r="P956" s="11"/>
    </row>
    <row r="957" spans="1:16" s="12" customFormat="1">
      <c r="A957" s="11"/>
      <c r="C957" s="11"/>
      <c r="D957" s="11"/>
      <c r="E957" s="11"/>
      <c r="F957" s="11"/>
      <c r="I957" s="11"/>
      <c r="P957" s="11"/>
    </row>
    <row r="958" spans="1:16" s="12" customFormat="1">
      <c r="A958" s="11"/>
      <c r="C958" s="11"/>
      <c r="D958" s="11"/>
      <c r="E958" s="11"/>
      <c r="F958" s="11"/>
      <c r="I958" s="11"/>
      <c r="P958" s="11"/>
    </row>
    <row r="959" spans="1:16" s="12" customFormat="1">
      <c r="A959" s="11"/>
      <c r="C959" s="11"/>
      <c r="D959" s="11"/>
      <c r="E959" s="11"/>
      <c r="F959" s="11"/>
      <c r="I959" s="11"/>
      <c r="P959" s="11"/>
    </row>
    <row r="960" spans="1:16" s="12" customFormat="1">
      <c r="A960" s="11"/>
      <c r="C960" s="11"/>
      <c r="D960" s="11"/>
      <c r="E960" s="11"/>
      <c r="F960" s="11"/>
      <c r="I960" s="11"/>
      <c r="P960" s="11"/>
    </row>
    <row r="961" spans="1:16" s="12" customFormat="1">
      <c r="A961" s="11"/>
      <c r="C961" s="11"/>
      <c r="D961" s="11"/>
      <c r="E961" s="11"/>
      <c r="F961" s="11"/>
      <c r="I961" s="11"/>
      <c r="P961" s="11"/>
    </row>
    <row r="962" spans="1:16" s="12" customFormat="1">
      <c r="A962" s="11"/>
      <c r="C962" s="11"/>
      <c r="D962" s="11"/>
      <c r="E962" s="11"/>
      <c r="F962" s="11"/>
      <c r="I962" s="11"/>
      <c r="P962" s="11"/>
    </row>
    <row r="963" spans="1:16" s="12" customFormat="1">
      <c r="A963" s="11"/>
      <c r="C963" s="11"/>
      <c r="D963" s="11"/>
      <c r="E963" s="11"/>
      <c r="F963" s="11"/>
      <c r="I963" s="11"/>
      <c r="P963" s="11"/>
    </row>
    <row r="964" spans="1:16" s="12" customFormat="1">
      <c r="A964" s="11"/>
      <c r="C964" s="11"/>
      <c r="D964" s="11"/>
      <c r="E964" s="11"/>
      <c r="F964" s="11"/>
      <c r="I964" s="11"/>
      <c r="P964" s="11"/>
    </row>
    <row r="965" spans="1:16" s="12" customFormat="1">
      <c r="A965" s="11"/>
      <c r="C965" s="11"/>
      <c r="D965" s="11"/>
      <c r="E965" s="11"/>
      <c r="F965" s="11"/>
      <c r="I965" s="11"/>
      <c r="P965" s="11"/>
    </row>
    <row r="966" spans="1:16" s="12" customFormat="1">
      <c r="A966" s="11"/>
      <c r="C966" s="11"/>
      <c r="D966" s="11"/>
      <c r="E966" s="11"/>
      <c r="F966" s="11"/>
      <c r="I966" s="11"/>
      <c r="P966" s="11"/>
    </row>
    <row r="967" spans="1:16" s="12" customFormat="1">
      <c r="A967" s="11"/>
      <c r="C967" s="11"/>
      <c r="D967" s="11"/>
      <c r="E967" s="11"/>
      <c r="F967" s="11"/>
      <c r="I967" s="11"/>
      <c r="P967" s="11"/>
    </row>
    <row r="968" spans="1:16" s="12" customFormat="1">
      <c r="A968" s="11"/>
      <c r="C968" s="11"/>
      <c r="D968" s="11"/>
      <c r="E968" s="11"/>
      <c r="F968" s="11"/>
      <c r="I968" s="11"/>
      <c r="P968" s="11"/>
    </row>
    <row r="969" spans="1:16" s="12" customFormat="1">
      <c r="A969" s="11"/>
      <c r="C969" s="11"/>
      <c r="D969" s="11"/>
      <c r="E969" s="11"/>
      <c r="F969" s="11"/>
      <c r="I969" s="11"/>
      <c r="P969" s="11"/>
    </row>
    <row r="970" spans="1:16" s="12" customFormat="1">
      <c r="A970" s="11"/>
      <c r="C970" s="11"/>
      <c r="D970" s="11"/>
      <c r="E970" s="11"/>
      <c r="F970" s="11"/>
      <c r="I970" s="11"/>
      <c r="P970" s="11"/>
    </row>
    <row r="971" spans="1:16" s="12" customFormat="1">
      <c r="A971" s="11"/>
      <c r="C971" s="11"/>
      <c r="D971" s="11"/>
      <c r="E971" s="11"/>
      <c r="F971" s="11"/>
      <c r="I971" s="11"/>
      <c r="P971" s="11"/>
    </row>
    <row r="972" spans="1:16" s="12" customFormat="1">
      <c r="A972" s="11"/>
      <c r="C972" s="11"/>
      <c r="D972" s="11"/>
      <c r="E972" s="11"/>
      <c r="F972" s="11"/>
      <c r="I972" s="11"/>
      <c r="P972" s="11"/>
    </row>
    <row r="973" spans="1:16" s="12" customFormat="1">
      <c r="A973" s="11"/>
      <c r="C973" s="11"/>
      <c r="D973" s="11"/>
      <c r="E973" s="11"/>
      <c r="F973" s="11"/>
      <c r="I973" s="11"/>
      <c r="P973" s="11"/>
    </row>
    <row r="974" spans="1:16" s="12" customFormat="1">
      <c r="A974" s="11"/>
      <c r="C974" s="11"/>
      <c r="D974" s="11"/>
      <c r="E974" s="11"/>
      <c r="F974" s="11"/>
      <c r="I974" s="11"/>
      <c r="P974" s="11"/>
    </row>
    <row r="975" spans="1:16" s="12" customFormat="1">
      <c r="A975" s="11"/>
      <c r="C975" s="11"/>
      <c r="D975" s="11"/>
      <c r="E975" s="11"/>
      <c r="F975" s="11"/>
      <c r="I975" s="11"/>
      <c r="P975" s="11"/>
    </row>
    <row r="976" spans="1:16" s="12" customFormat="1">
      <c r="A976" s="11"/>
      <c r="C976" s="11"/>
      <c r="D976" s="11"/>
      <c r="E976" s="11"/>
      <c r="F976" s="11"/>
      <c r="I976" s="11"/>
      <c r="P976" s="11"/>
    </row>
    <row r="977" spans="1:16" s="12" customFormat="1">
      <c r="A977" s="11"/>
      <c r="C977" s="11"/>
      <c r="D977" s="11"/>
      <c r="E977" s="11"/>
      <c r="F977" s="11"/>
      <c r="I977" s="11"/>
      <c r="P977" s="11"/>
    </row>
    <row r="978" spans="1:16" s="12" customFormat="1">
      <c r="A978" s="11"/>
      <c r="C978" s="11"/>
      <c r="D978" s="11"/>
      <c r="E978" s="11"/>
      <c r="F978" s="11"/>
      <c r="I978" s="11"/>
      <c r="P978" s="11"/>
    </row>
    <row r="979" spans="1:16" s="12" customFormat="1">
      <c r="A979" s="11"/>
      <c r="C979" s="11"/>
      <c r="D979" s="11"/>
      <c r="E979" s="11"/>
      <c r="F979" s="11"/>
      <c r="I979" s="11"/>
      <c r="P979" s="11"/>
    </row>
    <row r="980" spans="1:16" s="12" customFormat="1">
      <c r="A980" s="11"/>
      <c r="C980" s="11"/>
      <c r="D980" s="11"/>
      <c r="E980" s="11"/>
      <c r="F980" s="11"/>
      <c r="I980" s="11"/>
      <c r="P980" s="11"/>
    </row>
    <row r="981" spans="1:16" s="12" customFormat="1">
      <c r="A981" s="11"/>
      <c r="C981" s="11"/>
      <c r="D981" s="11"/>
      <c r="E981" s="11"/>
      <c r="F981" s="11"/>
      <c r="I981" s="11"/>
      <c r="P981" s="11"/>
    </row>
    <row r="982" spans="1:16" s="12" customFormat="1">
      <c r="A982" s="11"/>
      <c r="C982" s="11"/>
      <c r="D982" s="11"/>
      <c r="E982" s="11"/>
      <c r="F982" s="11"/>
      <c r="I982" s="11"/>
      <c r="P982" s="11"/>
    </row>
    <row r="983" spans="1:16" s="12" customFormat="1">
      <c r="A983" s="11"/>
      <c r="C983" s="11"/>
      <c r="D983" s="11"/>
      <c r="E983" s="11"/>
      <c r="F983" s="11"/>
      <c r="I983" s="11"/>
      <c r="P983" s="11"/>
    </row>
    <row r="984" spans="1:16" s="12" customFormat="1">
      <c r="A984" s="11"/>
      <c r="C984" s="11"/>
      <c r="D984" s="11"/>
      <c r="E984" s="11"/>
      <c r="F984" s="11"/>
      <c r="I984" s="11"/>
      <c r="P984" s="11"/>
    </row>
    <row r="985" spans="1:16" s="12" customFormat="1">
      <c r="A985" s="11"/>
      <c r="C985" s="11"/>
      <c r="D985" s="11"/>
      <c r="E985" s="11"/>
      <c r="F985" s="11"/>
      <c r="I985" s="11"/>
      <c r="P985" s="11"/>
    </row>
    <row r="986" spans="1:16" s="12" customFormat="1">
      <c r="A986" s="11"/>
      <c r="C986" s="11"/>
      <c r="D986" s="11"/>
      <c r="E986" s="11"/>
      <c r="F986" s="11"/>
      <c r="I986" s="11"/>
      <c r="P986" s="11"/>
    </row>
    <row r="987" spans="1:16" s="12" customFormat="1">
      <c r="A987" s="11"/>
      <c r="C987" s="11"/>
      <c r="D987" s="11"/>
      <c r="E987" s="11"/>
      <c r="F987" s="11"/>
      <c r="I987" s="11"/>
      <c r="P987" s="11"/>
    </row>
    <row r="988" spans="1:16" s="12" customFormat="1">
      <c r="A988" s="11"/>
      <c r="C988" s="11"/>
      <c r="D988" s="11"/>
      <c r="E988" s="11"/>
      <c r="F988" s="11"/>
      <c r="I988" s="11"/>
      <c r="P988" s="11"/>
    </row>
    <row r="989" spans="1:16" s="12" customFormat="1">
      <c r="A989" s="11"/>
      <c r="C989" s="11"/>
      <c r="D989" s="11"/>
      <c r="E989" s="11"/>
      <c r="F989" s="11"/>
      <c r="I989" s="11"/>
      <c r="P989" s="11"/>
    </row>
    <row r="990" spans="1:16" s="12" customFormat="1">
      <c r="A990" s="11"/>
      <c r="C990" s="11"/>
      <c r="D990" s="11"/>
      <c r="E990" s="11"/>
      <c r="F990" s="11"/>
      <c r="I990" s="11"/>
      <c r="P990" s="11"/>
    </row>
    <row r="991" spans="1:16" s="12" customFormat="1">
      <c r="A991" s="11"/>
      <c r="C991" s="11"/>
      <c r="D991" s="11"/>
      <c r="E991" s="11"/>
      <c r="F991" s="11"/>
      <c r="I991" s="11"/>
      <c r="P991" s="11"/>
    </row>
    <row r="992" spans="1:16" s="12" customFormat="1">
      <c r="A992" s="11"/>
      <c r="C992" s="11"/>
      <c r="D992" s="11"/>
      <c r="E992" s="11"/>
      <c r="F992" s="11"/>
      <c r="I992" s="11"/>
      <c r="P992" s="11"/>
    </row>
    <row r="993" spans="1:16" s="12" customFormat="1">
      <c r="A993" s="11"/>
      <c r="C993" s="11"/>
      <c r="D993" s="11"/>
      <c r="E993" s="11"/>
      <c r="F993" s="11"/>
      <c r="I993" s="11"/>
      <c r="P993" s="11"/>
    </row>
    <row r="994" spans="1:16" s="12" customFormat="1">
      <c r="A994" s="11"/>
      <c r="C994" s="11"/>
      <c r="D994" s="11"/>
      <c r="E994" s="11"/>
      <c r="F994" s="11"/>
      <c r="I994" s="11"/>
      <c r="P994" s="11"/>
    </row>
    <row r="995" spans="1:16" s="12" customFormat="1">
      <c r="A995" s="11"/>
      <c r="C995" s="11"/>
      <c r="D995" s="11"/>
      <c r="E995" s="11"/>
      <c r="F995" s="11"/>
      <c r="I995" s="11"/>
      <c r="P995" s="11"/>
    </row>
    <row r="996" spans="1:16" s="12" customFormat="1">
      <c r="A996" s="11"/>
      <c r="C996" s="11"/>
      <c r="D996" s="11"/>
      <c r="E996" s="11"/>
      <c r="F996" s="11"/>
      <c r="I996" s="11"/>
      <c r="P996" s="11"/>
    </row>
    <row r="997" spans="1:16" s="12" customFormat="1">
      <c r="A997" s="11"/>
      <c r="C997" s="11"/>
      <c r="D997" s="11"/>
      <c r="E997" s="11"/>
      <c r="F997" s="11"/>
      <c r="I997" s="11"/>
      <c r="P997" s="11"/>
    </row>
    <row r="998" spans="1:16" s="12" customFormat="1">
      <c r="A998" s="11"/>
      <c r="C998" s="11"/>
      <c r="D998" s="11"/>
      <c r="E998" s="11"/>
      <c r="F998" s="11"/>
      <c r="I998" s="11"/>
      <c r="P998" s="11"/>
    </row>
    <row r="999" spans="1:16" s="12" customFormat="1">
      <c r="A999" s="11"/>
      <c r="C999" s="11"/>
      <c r="D999" s="11"/>
      <c r="E999" s="11"/>
      <c r="F999" s="11"/>
      <c r="I999" s="11"/>
      <c r="P999" s="11"/>
    </row>
    <row r="1000" spans="1:16" s="12" customFormat="1">
      <c r="A1000" s="11"/>
      <c r="C1000" s="11"/>
      <c r="D1000" s="11"/>
      <c r="E1000" s="11"/>
      <c r="F1000" s="11"/>
      <c r="I1000" s="11"/>
      <c r="P1000" s="11"/>
    </row>
    <row r="1001" spans="1:16" s="12" customFormat="1">
      <c r="A1001" s="11"/>
      <c r="C1001" s="11"/>
      <c r="D1001" s="11"/>
      <c r="E1001" s="11"/>
      <c r="F1001" s="11"/>
      <c r="I1001" s="11"/>
      <c r="P1001" s="11"/>
    </row>
    <row r="1002" spans="1:16" s="12" customFormat="1">
      <c r="A1002" s="11"/>
      <c r="C1002" s="11"/>
      <c r="D1002" s="11"/>
      <c r="E1002" s="11"/>
      <c r="F1002" s="11"/>
      <c r="I1002" s="11"/>
      <c r="P1002" s="11"/>
    </row>
    <row r="1003" spans="1:16" s="12" customFormat="1">
      <c r="A1003" s="11"/>
      <c r="C1003" s="11"/>
      <c r="D1003" s="11"/>
      <c r="E1003" s="11"/>
      <c r="F1003" s="11"/>
      <c r="I1003" s="11"/>
      <c r="P1003" s="11"/>
    </row>
    <row r="1004" spans="1:16" s="12" customFormat="1">
      <c r="A1004" s="11"/>
      <c r="C1004" s="11"/>
      <c r="D1004" s="11"/>
      <c r="E1004" s="11"/>
      <c r="F1004" s="11"/>
      <c r="I1004" s="11"/>
      <c r="P1004" s="11"/>
    </row>
    <row r="1005" spans="1:16" s="12" customFormat="1">
      <c r="A1005" s="11"/>
      <c r="C1005" s="11"/>
      <c r="D1005" s="11"/>
      <c r="E1005" s="11"/>
      <c r="F1005" s="11"/>
      <c r="I1005" s="11"/>
      <c r="P1005" s="11"/>
    </row>
    <row r="1006" spans="1:16" s="12" customFormat="1">
      <c r="A1006" s="11"/>
      <c r="C1006" s="11"/>
      <c r="D1006" s="11"/>
      <c r="E1006" s="11"/>
      <c r="F1006" s="11"/>
      <c r="I1006" s="11"/>
      <c r="P1006" s="11"/>
    </row>
    <row r="1007" spans="1:16" s="12" customFormat="1">
      <c r="A1007" s="11"/>
      <c r="C1007" s="11"/>
      <c r="D1007" s="11"/>
      <c r="E1007" s="11"/>
      <c r="F1007" s="11"/>
      <c r="I1007" s="11"/>
      <c r="P1007" s="11"/>
    </row>
    <row r="1008" spans="1:16" s="12" customFormat="1">
      <c r="A1008" s="11"/>
      <c r="C1008" s="11"/>
      <c r="D1008" s="11"/>
      <c r="E1008" s="11"/>
      <c r="F1008" s="11"/>
      <c r="I1008" s="11"/>
      <c r="P1008" s="11"/>
    </row>
    <row r="1009" spans="1:16" s="12" customFormat="1">
      <c r="A1009" s="11"/>
      <c r="C1009" s="11"/>
      <c r="D1009" s="11"/>
      <c r="E1009" s="11"/>
      <c r="F1009" s="11"/>
      <c r="I1009" s="11"/>
      <c r="P1009" s="11"/>
    </row>
    <row r="1010" spans="1:16" s="12" customFormat="1">
      <c r="A1010" s="11"/>
      <c r="C1010" s="11"/>
      <c r="D1010" s="11"/>
      <c r="E1010" s="11"/>
      <c r="F1010" s="11"/>
      <c r="I1010" s="11"/>
      <c r="P1010" s="11"/>
    </row>
    <row r="1011" spans="1:16" s="12" customFormat="1">
      <c r="A1011" s="11"/>
      <c r="C1011" s="11"/>
      <c r="D1011" s="11"/>
      <c r="E1011" s="11"/>
      <c r="F1011" s="11"/>
      <c r="I1011" s="11"/>
      <c r="P1011" s="11"/>
    </row>
    <row r="1012" spans="1:16" s="12" customFormat="1">
      <c r="A1012" s="11"/>
      <c r="C1012" s="11"/>
      <c r="D1012" s="11"/>
      <c r="E1012" s="11"/>
      <c r="F1012" s="11"/>
      <c r="I1012" s="11"/>
      <c r="P1012" s="11"/>
    </row>
    <row r="1013" spans="1:16" s="12" customFormat="1">
      <c r="A1013" s="11"/>
      <c r="C1013" s="11"/>
      <c r="D1013" s="11"/>
      <c r="E1013" s="11"/>
      <c r="F1013" s="11"/>
      <c r="I1013" s="11"/>
      <c r="P1013" s="11"/>
    </row>
    <row r="1014" spans="1:16" s="12" customFormat="1">
      <c r="A1014" s="11"/>
      <c r="C1014" s="11"/>
      <c r="D1014" s="11"/>
      <c r="E1014" s="11"/>
      <c r="F1014" s="11"/>
      <c r="I1014" s="11"/>
      <c r="P1014" s="11"/>
    </row>
    <row r="1015" spans="1:16" s="12" customFormat="1">
      <c r="A1015" s="11"/>
      <c r="C1015" s="11"/>
      <c r="D1015" s="11"/>
      <c r="E1015" s="11"/>
      <c r="F1015" s="11"/>
      <c r="I1015" s="11"/>
      <c r="P1015" s="11"/>
    </row>
    <row r="1016" spans="1:16" s="12" customFormat="1">
      <c r="A1016" s="11"/>
      <c r="C1016" s="11"/>
      <c r="D1016" s="11"/>
      <c r="E1016" s="11"/>
      <c r="F1016" s="11"/>
      <c r="I1016" s="11"/>
      <c r="P1016" s="11"/>
    </row>
    <row r="1017" spans="1:16" s="12" customFormat="1">
      <c r="A1017" s="11"/>
      <c r="C1017" s="11"/>
      <c r="D1017" s="11"/>
      <c r="E1017" s="11"/>
      <c r="F1017" s="11"/>
      <c r="I1017" s="11"/>
      <c r="P1017" s="11"/>
    </row>
    <row r="1018" spans="1:16" s="12" customFormat="1">
      <c r="A1018" s="11"/>
      <c r="C1018" s="11"/>
      <c r="D1018" s="11"/>
      <c r="E1018" s="11"/>
      <c r="F1018" s="11"/>
      <c r="I1018" s="11"/>
      <c r="P1018" s="11"/>
    </row>
    <row r="1019" spans="1:16" s="12" customFormat="1">
      <c r="A1019" s="11"/>
      <c r="C1019" s="11"/>
      <c r="D1019" s="11"/>
      <c r="E1019" s="11"/>
      <c r="F1019" s="11"/>
      <c r="I1019" s="11"/>
      <c r="P1019" s="11"/>
    </row>
    <row r="1020" spans="1:16" s="12" customFormat="1">
      <c r="A1020" s="11"/>
      <c r="C1020" s="11"/>
      <c r="D1020" s="11"/>
      <c r="E1020" s="11"/>
      <c r="F1020" s="11"/>
      <c r="I1020" s="11"/>
      <c r="P1020" s="11"/>
    </row>
    <row r="1021" spans="1:16" s="12" customFormat="1">
      <c r="A1021" s="11"/>
      <c r="C1021" s="11"/>
      <c r="D1021" s="11"/>
      <c r="E1021" s="11"/>
      <c r="F1021" s="11"/>
      <c r="I1021" s="11"/>
      <c r="P1021" s="11"/>
    </row>
    <row r="1022" spans="1:16" s="12" customFormat="1">
      <c r="A1022" s="11"/>
      <c r="C1022" s="11"/>
      <c r="D1022" s="11"/>
      <c r="E1022" s="11"/>
      <c r="F1022" s="11"/>
      <c r="I1022" s="11"/>
      <c r="P1022" s="11"/>
    </row>
    <row r="1023" spans="1:16" s="12" customFormat="1">
      <c r="A1023" s="11"/>
      <c r="C1023" s="11"/>
      <c r="D1023" s="11"/>
      <c r="E1023" s="11"/>
      <c r="F1023" s="11"/>
      <c r="I1023" s="11"/>
      <c r="P1023" s="11"/>
    </row>
    <row r="1024" spans="1:16" s="12" customFormat="1">
      <c r="A1024" s="11"/>
      <c r="C1024" s="11"/>
      <c r="D1024" s="11"/>
      <c r="E1024" s="11"/>
      <c r="F1024" s="11"/>
      <c r="I1024" s="11"/>
      <c r="P1024" s="11"/>
    </row>
    <row r="1025" spans="1:16" s="12" customFormat="1">
      <c r="A1025" s="11"/>
      <c r="C1025" s="11"/>
      <c r="D1025" s="11"/>
      <c r="E1025" s="11"/>
      <c r="F1025" s="11"/>
      <c r="I1025" s="11"/>
      <c r="P1025" s="11"/>
    </row>
    <row r="1026" spans="1:16" s="12" customFormat="1">
      <c r="A1026" s="11"/>
      <c r="C1026" s="11"/>
      <c r="D1026" s="11"/>
      <c r="E1026" s="11"/>
      <c r="F1026" s="11"/>
      <c r="I1026" s="11"/>
      <c r="P1026" s="11"/>
    </row>
    <row r="1027" spans="1:16" s="12" customFormat="1">
      <c r="A1027" s="11"/>
      <c r="C1027" s="11"/>
      <c r="D1027" s="11"/>
      <c r="E1027" s="11"/>
      <c r="F1027" s="11"/>
      <c r="I1027" s="11"/>
      <c r="P1027" s="11"/>
    </row>
    <row r="1028" spans="1:16" s="12" customFormat="1">
      <c r="A1028" s="11"/>
      <c r="C1028" s="11"/>
      <c r="D1028" s="11"/>
      <c r="E1028" s="11"/>
      <c r="F1028" s="11"/>
      <c r="I1028" s="11"/>
      <c r="P1028" s="11"/>
    </row>
    <row r="1029" spans="1:16" s="12" customFormat="1">
      <c r="A1029" s="11"/>
      <c r="C1029" s="11"/>
      <c r="D1029" s="11"/>
      <c r="E1029" s="11"/>
      <c r="F1029" s="11"/>
      <c r="I1029" s="11"/>
      <c r="P1029" s="11"/>
    </row>
    <row r="1030" spans="1:16" s="12" customFormat="1">
      <c r="A1030" s="11"/>
      <c r="C1030" s="11"/>
      <c r="D1030" s="11"/>
      <c r="E1030" s="11"/>
      <c r="F1030" s="11"/>
      <c r="I1030" s="11"/>
      <c r="P1030" s="11"/>
    </row>
    <row r="1031" spans="1:16" s="12" customFormat="1">
      <c r="A1031" s="11"/>
      <c r="C1031" s="11"/>
      <c r="D1031" s="11"/>
      <c r="E1031" s="11"/>
      <c r="F1031" s="11"/>
      <c r="I1031" s="11"/>
      <c r="P1031" s="11"/>
    </row>
    <row r="1032" spans="1:16" s="12" customFormat="1">
      <c r="A1032" s="11"/>
      <c r="C1032" s="11"/>
      <c r="D1032" s="11"/>
      <c r="E1032" s="11"/>
      <c r="F1032" s="11"/>
      <c r="I1032" s="11"/>
      <c r="P1032" s="11"/>
    </row>
    <row r="1033" spans="1:16" s="12" customFormat="1">
      <c r="A1033" s="11"/>
      <c r="C1033" s="11"/>
      <c r="D1033" s="11"/>
      <c r="E1033" s="11"/>
      <c r="F1033" s="11"/>
      <c r="I1033" s="11"/>
      <c r="P1033" s="11"/>
    </row>
    <row r="1034" spans="1:16" s="12" customFormat="1">
      <c r="A1034" s="11"/>
      <c r="C1034" s="11"/>
      <c r="D1034" s="11"/>
      <c r="E1034" s="11"/>
      <c r="F1034" s="11"/>
      <c r="I1034" s="11"/>
      <c r="P1034" s="11"/>
    </row>
    <row r="1035" spans="1:16" s="12" customFormat="1">
      <c r="A1035" s="11"/>
      <c r="C1035" s="11"/>
      <c r="D1035" s="11"/>
      <c r="E1035" s="11"/>
      <c r="F1035" s="11"/>
      <c r="I1035" s="11"/>
      <c r="P1035" s="11"/>
    </row>
    <row r="1036" spans="1:16" s="12" customFormat="1">
      <c r="A1036" s="11"/>
      <c r="C1036" s="11"/>
      <c r="D1036" s="11"/>
      <c r="E1036" s="11"/>
      <c r="F1036" s="11"/>
      <c r="I1036" s="11"/>
      <c r="P1036" s="11"/>
    </row>
    <row r="1037" spans="1:16" s="12" customFormat="1">
      <c r="A1037" s="11"/>
      <c r="C1037" s="11"/>
      <c r="D1037" s="11"/>
      <c r="E1037" s="11"/>
      <c r="F1037" s="11"/>
      <c r="I1037" s="11"/>
      <c r="P1037" s="11"/>
    </row>
    <row r="1038" spans="1:16" s="12" customFormat="1">
      <c r="A1038" s="11"/>
      <c r="C1038" s="11"/>
      <c r="D1038" s="11"/>
      <c r="E1038" s="11"/>
      <c r="F1038" s="11"/>
      <c r="I1038" s="11"/>
      <c r="P1038" s="11"/>
    </row>
    <row r="1039" spans="1:16" s="12" customFormat="1">
      <c r="A1039" s="11"/>
      <c r="C1039" s="11"/>
      <c r="D1039" s="11"/>
      <c r="E1039" s="11"/>
      <c r="F1039" s="11"/>
      <c r="I1039" s="11"/>
      <c r="P1039" s="11"/>
    </row>
    <row r="1040" spans="1:16" s="12" customFormat="1">
      <c r="A1040" s="11"/>
      <c r="C1040" s="11"/>
      <c r="D1040" s="11"/>
      <c r="E1040" s="11"/>
      <c r="F1040" s="11"/>
      <c r="I1040" s="11"/>
      <c r="P1040" s="11"/>
    </row>
    <row r="1041" spans="1:16" s="12" customFormat="1">
      <c r="A1041" s="11"/>
      <c r="C1041" s="11"/>
      <c r="D1041" s="11"/>
      <c r="E1041" s="11"/>
      <c r="F1041" s="11"/>
      <c r="I1041" s="11"/>
      <c r="P1041" s="11"/>
    </row>
    <row r="1042" spans="1:16" s="12" customFormat="1">
      <c r="A1042" s="11"/>
      <c r="C1042" s="11"/>
      <c r="D1042" s="11"/>
      <c r="E1042" s="11"/>
      <c r="F1042" s="11"/>
      <c r="I1042" s="11"/>
      <c r="P1042" s="11"/>
    </row>
    <row r="1043" spans="1:16" s="12" customFormat="1">
      <c r="A1043" s="11"/>
      <c r="C1043" s="11"/>
      <c r="D1043" s="11"/>
      <c r="E1043" s="11"/>
      <c r="F1043" s="11"/>
      <c r="I1043" s="11"/>
      <c r="P1043" s="11"/>
    </row>
    <row r="1044" spans="1:16" s="12" customFormat="1">
      <c r="A1044" s="11"/>
      <c r="C1044" s="11"/>
      <c r="D1044" s="11"/>
      <c r="E1044" s="11"/>
      <c r="F1044" s="11"/>
      <c r="I1044" s="11"/>
      <c r="P1044" s="11"/>
    </row>
    <row r="1045" spans="1:16" s="12" customFormat="1">
      <c r="A1045" s="11"/>
      <c r="C1045" s="11"/>
      <c r="D1045" s="11"/>
      <c r="E1045" s="11"/>
      <c r="F1045" s="11"/>
      <c r="I1045" s="11"/>
      <c r="P1045" s="11"/>
    </row>
    <row r="1046" spans="1:16" s="12" customFormat="1">
      <c r="A1046" s="11"/>
      <c r="C1046" s="11"/>
      <c r="D1046" s="11"/>
      <c r="E1046" s="11"/>
      <c r="F1046" s="11"/>
      <c r="I1046" s="11"/>
      <c r="P1046" s="11"/>
    </row>
    <row r="1047" spans="1:16" s="12" customFormat="1">
      <c r="A1047" s="11"/>
      <c r="C1047" s="11"/>
      <c r="D1047" s="11"/>
      <c r="E1047" s="11"/>
      <c r="F1047" s="11"/>
      <c r="I1047" s="11"/>
      <c r="P1047" s="11"/>
    </row>
    <row r="1048" spans="1:16" s="12" customFormat="1">
      <c r="A1048" s="11"/>
      <c r="C1048" s="11"/>
      <c r="D1048" s="11"/>
      <c r="E1048" s="11"/>
      <c r="F1048" s="11"/>
      <c r="I1048" s="11"/>
      <c r="P1048" s="11"/>
    </row>
    <row r="1049" spans="1:16" s="12" customFormat="1">
      <c r="A1049" s="11"/>
      <c r="C1049" s="11"/>
      <c r="D1049" s="11"/>
      <c r="E1049" s="11"/>
      <c r="F1049" s="11"/>
      <c r="I1049" s="11"/>
      <c r="P1049" s="11"/>
    </row>
    <row r="1050" spans="1:16" s="12" customFormat="1">
      <c r="A1050" s="11"/>
      <c r="C1050" s="11"/>
      <c r="D1050" s="11"/>
      <c r="E1050" s="11"/>
      <c r="F1050" s="11"/>
      <c r="I1050" s="11"/>
      <c r="P1050" s="11"/>
    </row>
    <row r="1051" spans="1:16" s="12" customFormat="1">
      <c r="A1051" s="11"/>
      <c r="C1051" s="11"/>
      <c r="D1051" s="11"/>
      <c r="E1051" s="11"/>
      <c r="F1051" s="11"/>
      <c r="I1051" s="11"/>
      <c r="P1051" s="11"/>
    </row>
    <row r="1052" spans="1:16" s="12" customFormat="1">
      <c r="A1052" s="11"/>
      <c r="C1052" s="11"/>
      <c r="D1052" s="11"/>
      <c r="E1052" s="11"/>
      <c r="F1052" s="11"/>
      <c r="I1052" s="11"/>
      <c r="P1052" s="11"/>
    </row>
    <row r="1053" spans="1:16" s="12" customFormat="1">
      <c r="A1053" s="11"/>
      <c r="C1053" s="11"/>
      <c r="D1053" s="11"/>
      <c r="E1053" s="11"/>
      <c r="F1053" s="11"/>
      <c r="I1053" s="11"/>
      <c r="P1053" s="11"/>
    </row>
    <row r="1054" spans="1:16" s="12" customFormat="1">
      <c r="A1054" s="11"/>
      <c r="C1054" s="11"/>
      <c r="D1054" s="11"/>
      <c r="E1054" s="11"/>
      <c r="F1054" s="11"/>
      <c r="I1054" s="11"/>
      <c r="P1054" s="11"/>
    </row>
    <row r="1055" spans="1:16" s="12" customFormat="1">
      <c r="A1055" s="11"/>
      <c r="C1055" s="11"/>
      <c r="D1055" s="11"/>
      <c r="E1055" s="11"/>
      <c r="F1055" s="11"/>
      <c r="I1055" s="11"/>
      <c r="P1055" s="11"/>
    </row>
    <row r="1056" spans="1:16" s="12" customFormat="1">
      <c r="A1056" s="11"/>
      <c r="C1056" s="11"/>
      <c r="D1056" s="11"/>
      <c r="E1056" s="11"/>
      <c r="F1056" s="11"/>
      <c r="I1056" s="11"/>
      <c r="P1056" s="11"/>
    </row>
    <row r="1057" spans="1:16" s="12" customFormat="1">
      <c r="A1057" s="11"/>
      <c r="C1057" s="11"/>
      <c r="D1057" s="11"/>
      <c r="E1057" s="11"/>
      <c r="F1057" s="11"/>
      <c r="I1057" s="11"/>
      <c r="P1057" s="11"/>
    </row>
    <row r="1058" spans="1:16" s="12" customFormat="1">
      <c r="A1058" s="11"/>
      <c r="C1058" s="11"/>
      <c r="D1058" s="11"/>
      <c r="E1058" s="11"/>
      <c r="F1058" s="11"/>
      <c r="I1058" s="11"/>
      <c r="P1058" s="11"/>
    </row>
    <row r="1059" spans="1:16" s="12" customFormat="1">
      <c r="A1059" s="11"/>
      <c r="C1059" s="11"/>
      <c r="D1059" s="11"/>
      <c r="E1059" s="11"/>
      <c r="F1059" s="11"/>
      <c r="I1059" s="11"/>
      <c r="P1059" s="11"/>
    </row>
    <row r="1060" spans="1:16" s="12" customFormat="1">
      <c r="A1060" s="11"/>
      <c r="C1060" s="11"/>
      <c r="D1060" s="11"/>
      <c r="E1060" s="11"/>
      <c r="F1060" s="11"/>
      <c r="I1060" s="11"/>
      <c r="P1060" s="11"/>
    </row>
    <row r="1061" spans="1:16" s="12" customFormat="1">
      <c r="A1061" s="11"/>
      <c r="C1061" s="11"/>
      <c r="D1061" s="11"/>
      <c r="E1061" s="11"/>
      <c r="F1061" s="11"/>
      <c r="I1061" s="11"/>
      <c r="P1061" s="11"/>
    </row>
    <row r="1062" spans="1:16" s="12" customFormat="1">
      <c r="A1062" s="11"/>
      <c r="C1062" s="11"/>
      <c r="D1062" s="11"/>
      <c r="E1062" s="11"/>
      <c r="F1062" s="11"/>
      <c r="I1062" s="11"/>
      <c r="P1062" s="11"/>
    </row>
    <row r="1063" spans="1:16" s="12" customFormat="1">
      <c r="A1063" s="11"/>
      <c r="C1063" s="11"/>
      <c r="D1063" s="11"/>
      <c r="E1063" s="11"/>
      <c r="F1063" s="11"/>
      <c r="I1063" s="11"/>
      <c r="P1063" s="11"/>
    </row>
    <row r="1064" spans="1:16" s="12" customFormat="1">
      <c r="A1064" s="11"/>
      <c r="C1064" s="11"/>
      <c r="D1064" s="11"/>
      <c r="E1064" s="11"/>
      <c r="F1064" s="11"/>
      <c r="I1064" s="11"/>
      <c r="P1064" s="11"/>
    </row>
    <row r="1065" spans="1:16" s="12" customFormat="1">
      <c r="A1065" s="11"/>
      <c r="C1065" s="11"/>
      <c r="D1065" s="11"/>
      <c r="E1065" s="11"/>
      <c r="F1065" s="11"/>
      <c r="I1065" s="11"/>
      <c r="P1065" s="11"/>
    </row>
    <row r="1066" spans="1:16" s="12" customFormat="1">
      <c r="A1066" s="11"/>
      <c r="C1066" s="11"/>
      <c r="D1066" s="11"/>
      <c r="E1066" s="11"/>
      <c r="F1066" s="11"/>
      <c r="I1066" s="11"/>
      <c r="P1066" s="11"/>
    </row>
    <row r="1067" spans="1:16" s="12" customFormat="1">
      <c r="A1067" s="11"/>
      <c r="C1067" s="11"/>
      <c r="D1067" s="11"/>
      <c r="E1067" s="11"/>
      <c r="F1067" s="11"/>
      <c r="I1067" s="11"/>
      <c r="P1067" s="11"/>
    </row>
    <row r="1068" spans="1:16" s="12" customFormat="1">
      <c r="A1068" s="11"/>
      <c r="C1068" s="11"/>
      <c r="D1068" s="11"/>
      <c r="E1068" s="11"/>
      <c r="F1068" s="11"/>
      <c r="I1068" s="11"/>
      <c r="P1068" s="11"/>
    </row>
    <row r="1069" spans="1:16" s="12" customFormat="1">
      <c r="A1069" s="11"/>
      <c r="C1069" s="11"/>
      <c r="D1069" s="11"/>
      <c r="E1069" s="11"/>
      <c r="F1069" s="11"/>
      <c r="I1069" s="11"/>
      <c r="P1069" s="11"/>
    </row>
    <row r="1070" spans="1:16" s="12" customFormat="1">
      <c r="A1070" s="11"/>
      <c r="C1070" s="11"/>
      <c r="D1070" s="11"/>
      <c r="E1070" s="11"/>
      <c r="F1070" s="11"/>
      <c r="I1070" s="11"/>
      <c r="P1070" s="11"/>
    </row>
    <row r="1071" spans="1:16" s="12" customFormat="1">
      <c r="A1071" s="11"/>
      <c r="C1071" s="11"/>
      <c r="D1071" s="11"/>
      <c r="E1071" s="11"/>
      <c r="F1071" s="11"/>
      <c r="I1071" s="11"/>
      <c r="P1071" s="11"/>
    </row>
    <row r="1072" spans="1:16" s="12" customFormat="1">
      <c r="A1072" s="11"/>
      <c r="C1072" s="11"/>
      <c r="D1072" s="11"/>
      <c r="E1072" s="11"/>
      <c r="F1072" s="11"/>
      <c r="I1072" s="11"/>
      <c r="P1072" s="11"/>
    </row>
    <row r="1073" spans="1:16" s="12" customFormat="1">
      <c r="A1073" s="11"/>
      <c r="C1073" s="11"/>
      <c r="D1073" s="11"/>
      <c r="E1073" s="11"/>
      <c r="F1073" s="11"/>
      <c r="I1073" s="11"/>
      <c r="P1073" s="11"/>
    </row>
    <row r="1074" spans="1:16" s="12" customFormat="1">
      <c r="A1074" s="11"/>
      <c r="C1074" s="11"/>
      <c r="D1074" s="11"/>
      <c r="E1074" s="11"/>
      <c r="F1074" s="11"/>
      <c r="I1074" s="11"/>
      <c r="P1074" s="11"/>
    </row>
    <row r="1075" spans="1:16" s="12" customFormat="1">
      <c r="A1075" s="11"/>
      <c r="C1075" s="11"/>
      <c r="D1075" s="11"/>
      <c r="E1075" s="11"/>
      <c r="F1075" s="11"/>
      <c r="I1075" s="11"/>
      <c r="P1075" s="11"/>
    </row>
    <row r="1076" spans="1:16" s="12" customFormat="1">
      <c r="A1076" s="11"/>
      <c r="C1076" s="11"/>
      <c r="D1076" s="11"/>
      <c r="E1076" s="11"/>
      <c r="F1076" s="11"/>
      <c r="I1076" s="11"/>
      <c r="P1076" s="11"/>
    </row>
    <row r="1077" spans="1:16" s="12" customFormat="1">
      <c r="A1077" s="11"/>
      <c r="C1077" s="11"/>
      <c r="D1077" s="11"/>
      <c r="E1077" s="11"/>
      <c r="F1077" s="11"/>
      <c r="I1077" s="11"/>
      <c r="P1077" s="11"/>
    </row>
    <row r="1078" spans="1:16" s="12" customFormat="1">
      <c r="A1078" s="11"/>
      <c r="C1078" s="11"/>
      <c r="D1078" s="11"/>
      <c r="E1078" s="11"/>
      <c r="F1078" s="11"/>
      <c r="I1078" s="11"/>
      <c r="P1078" s="11"/>
    </row>
    <row r="1079" spans="1:16" s="12" customFormat="1">
      <c r="A1079" s="11"/>
      <c r="C1079" s="11"/>
      <c r="D1079" s="11"/>
      <c r="E1079" s="11"/>
      <c r="F1079" s="11"/>
      <c r="I1079" s="11"/>
      <c r="P1079" s="11"/>
    </row>
    <row r="1080" spans="1:16" s="12" customFormat="1">
      <c r="A1080" s="11"/>
      <c r="C1080" s="11"/>
      <c r="D1080" s="11"/>
      <c r="E1080" s="11"/>
      <c r="F1080" s="11"/>
      <c r="I1080" s="11"/>
      <c r="P1080" s="11"/>
    </row>
    <row r="1081" spans="1:16" s="12" customFormat="1">
      <c r="A1081" s="11"/>
      <c r="C1081" s="11"/>
      <c r="D1081" s="11"/>
      <c r="E1081" s="11"/>
      <c r="F1081" s="11"/>
      <c r="I1081" s="11"/>
      <c r="P1081" s="11"/>
    </row>
    <row r="1082" spans="1:16" s="12" customFormat="1">
      <c r="A1082" s="11"/>
      <c r="C1082" s="11"/>
      <c r="D1082" s="11"/>
      <c r="E1082" s="11"/>
      <c r="F1082" s="11"/>
      <c r="I1082" s="11"/>
      <c r="P1082" s="11"/>
    </row>
    <row r="1083" spans="1:16" s="12" customFormat="1">
      <c r="A1083" s="11"/>
      <c r="C1083" s="11"/>
      <c r="D1083" s="11"/>
      <c r="E1083" s="11"/>
      <c r="F1083" s="11"/>
      <c r="I1083" s="11"/>
      <c r="P1083" s="11"/>
    </row>
    <row r="1084" spans="1:16" s="12" customFormat="1">
      <c r="A1084" s="11"/>
      <c r="C1084" s="11"/>
      <c r="D1084" s="11"/>
      <c r="E1084" s="11"/>
      <c r="F1084" s="11"/>
      <c r="I1084" s="11"/>
      <c r="P1084" s="11"/>
    </row>
    <row r="1085" spans="1:16" s="12" customFormat="1">
      <c r="A1085" s="11"/>
      <c r="C1085" s="11"/>
      <c r="D1085" s="11"/>
      <c r="E1085" s="11"/>
      <c r="F1085" s="11"/>
      <c r="I1085" s="11"/>
      <c r="P1085" s="11"/>
    </row>
    <row r="1086" spans="1:16" s="12" customFormat="1">
      <c r="A1086" s="11"/>
      <c r="C1086" s="11"/>
      <c r="D1086" s="11"/>
      <c r="E1086" s="11"/>
      <c r="F1086" s="11"/>
      <c r="I1086" s="11"/>
      <c r="P1086" s="11"/>
    </row>
    <row r="1087" spans="1:16" s="12" customFormat="1">
      <c r="A1087" s="11"/>
      <c r="C1087" s="11"/>
      <c r="D1087" s="11"/>
      <c r="E1087" s="11"/>
      <c r="F1087" s="11"/>
      <c r="I1087" s="11"/>
      <c r="P1087" s="11"/>
    </row>
    <row r="1088" spans="1:16" s="12" customFormat="1">
      <c r="A1088" s="11"/>
      <c r="C1088" s="11"/>
      <c r="D1088" s="11"/>
      <c r="E1088" s="11"/>
      <c r="F1088" s="11"/>
      <c r="I1088" s="11"/>
      <c r="P1088" s="11"/>
    </row>
    <row r="1089" spans="1:16" s="12" customFormat="1">
      <c r="A1089" s="11"/>
      <c r="C1089" s="11"/>
      <c r="D1089" s="11"/>
      <c r="E1089" s="11"/>
      <c r="F1089" s="11"/>
      <c r="I1089" s="11"/>
      <c r="P1089" s="11"/>
    </row>
    <row r="1090" spans="1:16" s="12" customFormat="1">
      <c r="A1090" s="11"/>
      <c r="C1090" s="11"/>
      <c r="D1090" s="11"/>
      <c r="E1090" s="11"/>
      <c r="F1090" s="11"/>
      <c r="I1090" s="11"/>
      <c r="P1090" s="11"/>
    </row>
    <row r="1091" spans="1:16" s="12" customFormat="1">
      <c r="A1091" s="11"/>
      <c r="C1091" s="11"/>
      <c r="D1091" s="11"/>
      <c r="E1091" s="11"/>
      <c r="F1091" s="11"/>
      <c r="I1091" s="11"/>
      <c r="P1091" s="11"/>
    </row>
    <row r="1092" spans="1:16" s="12" customFormat="1">
      <c r="A1092" s="11"/>
      <c r="C1092" s="11"/>
      <c r="D1092" s="11"/>
      <c r="E1092" s="11"/>
      <c r="F1092" s="11"/>
      <c r="I1092" s="11"/>
      <c r="P1092" s="11"/>
    </row>
    <row r="1093" spans="1:16" s="12" customFormat="1">
      <c r="A1093" s="11"/>
      <c r="C1093" s="11"/>
      <c r="D1093" s="11"/>
      <c r="E1093" s="11"/>
      <c r="F1093" s="11"/>
      <c r="I1093" s="11"/>
      <c r="P1093" s="11"/>
    </row>
    <row r="1094" spans="1:16" s="12" customFormat="1">
      <c r="A1094" s="11"/>
      <c r="C1094" s="11"/>
      <c r="D1094" s="11"/>
      <c r="E1094" s="11"/>
      <c r="F1094" s="11"/>
      <c r="I1094" s="11"/>
      <c r="P1094" s="11"/>
    </row>
    <row r="1095" spans="1:16" s="12" customFormat="1">
      <c r="A1095" s="11"/>
      <c r="C1095" s="11"/>
      <c r="D1095" s="11"/>
      <c r="E1095" s="11"/>
      <c r="F1095" s="11"/>
      <c r="I1095" s="11"/>
      <c r="P1095" s="11"/>
    </row>
    <row r="1096" spans="1:16" s="12" customFormat="1">
      <c r="A1096" s="11"/>
      <c r="C1096" s="11"/>
      <c r="D1096" s="11"/>
      <c r="E1096" s="11"/>
      <c r="F1096" s="11"/>
      <c r="I1096" s="11"/>
      <c r="P1096" s="11"/>
    </row>
    <row r="1097" spans="1:16" s="12" customFormat="1">
      <c r="A1097" s="11"/>
      <c r="C1097" s="11"/>
      <c r="D1097" s="11"/>
      <c r="E1097" s="11"/>
      <c r="F1097" s="11"/>
      <c r="I1097" s="11"/>
      <c r="P1097" s="11"/>
    </row>
    <row r="1098" spans="1:16" s="12" customFormat="1">
      <c r="A1098" s="11"/>
      <c r="C1098" s="11"/>
      <c r="D1098" s="11"/>
      <c r="E1098" s="11"/>
      <c r="F1098" s="11"/>
      <c r="I1098" s="11"/>
      <c r="P1098" s="11"/>
    </row>
    <row r="1099" spans="1:16" s="12" customFormat="1">
      <c r="A1099" s="11"/>
      <c r="C1099" s="11"/>
      <c r="D1099" s="11"/>
      <c r="E1099" s="11"/>
      <c r="F1099" s="11"/>
      <c r="I1099" s="11"/>
      <c r="P1099" s="11"/>
    </row>
    <row r="1100" spans="1:16" s="12" customFormat="1">
      <c r="A1100" s="11"/>
      <c r="C1100" s="11"/>
      <c r="D1100" s="11"/>
      <c r="E1100" s="11"/>
      <c r="F1100" s="11"/>
      <c r="I1100" s="11"/>
      <c r="P1100" s="11"/>
    </row>
    <row r="1101" spans="1:16" s="12" customFormat="1">
      <c r="A1101" s="11"/>
      <c r="C1101" s="11"/>
      <c r="D1101" s="11"/>
      <c r="E1101" s="11"/>
      <c r="F1101" s="11"/>
      <c r="I1101" s="11"/>
      <c r="P1101" s="11"/>
    </row>
    <row r="1102" spans="1:16" s="12" customFormat="1">
      <c r="A1102" s="11"/>
      <c r="C1102" s="11"/>
      <c r="D1102" s="11"/>
      <c r="E1102" s="11"/>
      <c r="F1102" s="11"/>
      <c r="I1102" s="11"/>
      <c r="P1102" s="11"/>
    </row>
    <row r="1103" spans="1:16" s="12" customFormat="1">
      <c r="A1103" s="11"/>
      <c r="C1103" s="11"/>
      <c r="D1103" s="11"/>
      <c r="E1103" s="11"/>
      <c r="F1103" s="11"/>
      <c r="I1103" s="11"/>
      <c r="P1103" s="11"/>
    </row>
    <row r="1104" spans="1:16" s="12" customFormat="1">
      <c r="A1104" s="11"/>
      <c r="C1104" s="11"/>
      <c r="D1104" s="11"/>
      <c r="E1104" s="11"/>
      <c r="F1104" s="11"/>
      <c r="I1104" s="11"/>
      <c r="P1104" s="11"/>
    </row>
    <row r="1105" spans="1:16" s="12" customFormat="1">
      <c r="A1105" s="11"/>
      <c r="C1105" s="11"/>
      <c r="D1105" s="11"/>
      <c r="E1105" s="11"/>
      <c r="F1105" s="11"/>
      <c r="I1105" s="11"/>
      <c r="P1105" s="11"/>
    </row>
    <row r="1106" spans="1:16" s="12" customFormat="1">
      <c r="A1106" s="11"/>
      <c r="C1106" s="11"/>
      <c r="D1106" s="11"/>
      <c r="E1106" s="11"/>
      <c r="F1106" s="11"/>
      <c r="I1106" s="11"/>
      <c r="P1106" s="11"/>
    </row>
    <row r="1107" spans="1:16" s="12" customFormat="1">
      <c r="A1107" s="11"/>
      <c r="C1107" s="11"/>
      <c r="D1107" s="11"/>
      <c r="E1107" s="11"/>
      <c r="F1107" s="11"/>
      <c r="I1107" s="11"/>
      <c r="P1107" s="11"/>
    </row>
    <row r="1108" spans="1:16" s="12" customFormat="1">
      <c r="A1108" s="11"/>
      <c r="C1108" s="11"/>
      <c r="D1108" s="11"/>
      <c r="E1108" s="11"/>
      <c r="F1108" s="11"/>
      <c r="I1108" s="11"/>
      <c r="P1108" s="11"/>
    </row>
    <row r="1109" spans="1:16" s="12" customFormat="1">
      <c r="A1109" s="11"/>
      <c r="C1109" s="11"/>
      <c r="D1109" s="11"/>
      <c r="E1109" s="11"/>
      <c r="F1109" s="11"/>
      <c r="I1109" s="11"/>
      <c r="P1109" s="11"/>
    </row>
    <row r="1110" spans="1:16" s="12" customFormat="1">
      <c r="A1110" s="11"/>
      <c r="C1110" s="11"/>
      <c r="D1110" s="11"/>
      <c r="E1110" s="11"/>
      <c r="F1110" s="11"/>
      <c r="I1110" s="11"/>
      <c r="P1110" s="11"/>
    </row>
    <row r="1111" spans="1:16" s="12" customFormat="1">
      <c r="A1111" s="11"/>
      <c r="C1111" s="11"/>
      <c r="D1111" s="11"/>
      <c r="E1111" s="11"/>
      <c r="F1111" s="11"/>
      <c r="I1111" s="11"/>
      <c r="P1111" s="11"/>
    </row>
    <row r="1112" spans="1:16" s="12" customFormat="1">
      <c r="A1112" s="11"/>
      <c r="C1112" s="11"/>
      <c r="D1112" s="11"/>
      <c r="E1112" s="11"/>
      <c r="F1112" s="11"/>
      <c r="I1112" s="11"/>
      <c r="P1112" s="11"/>
    </row>
    <row r="1113" spans="1:16" s="12" customFormat="1">
      <c r="A1113" s="11"/>
      <c r="C1113" s="11"/>
      <c r="D1113" s="11"/>
      <c r="E1113" s="11"/>
      <c r="F1113" s="11"/>
      <c r="I1113" s="11"/>
      <c r="P1113" s="11"/>
    </row>
    <row r="1114" spans="1:16" s="12" customFormat="1">
      <c r="A1114" s="11"/>
      <c r="C1114" s="11"/>
      <c r="D1114" s="11"/>
      <c r="E1114" s="11"/>
      <c r="F1114" s="11"/>
      <c r="I1114" s="11"/>
      <c r="P1114" s="11"/>
    </row>
    <row r="1115" spans="1:16" s="12" customFormat="1">
      <c r="A1115" s="11"/>
      <c r="C1115" s="11"/>
      <c r="D1115" s="11"/>
      <c r="E1115" s="11"/>
      <c r="F1115" s="11"/>
      <c r="I1115" s="11"/>
      <c r="P1115" s="11"/>
    </row>
    <row r="1116" spans="1:16" s="12" customFormat="1">
      <c r="A1116" s="11"/>
      <c r="C1116" s="11"/>
      <c r="D1116" s="11"/>
      <c r="E1116" s="11"/>
      <c r="F1116" s="11"/>
      <c r="I1116" s="11"/>
      <c r="P1116" s="11"/>
    </row>
    <row r="1117" spans="1:16" s="12" customFormat="1">
      <c r="A1117" s="11"/>
      <c r="C1117" s="11"/>
      <c r="D1117" s="11"/>
      <c r="E1117" s="11"/>
      <c r="F1117" s="11"/>
      <c r="I1117" s="11"/>
      <c r="P1117" s="11"/>
    </row>
    <row r="1118" spans="1:16" s="12" customFormat="1">
      <c r="A1118" s="11"/>
      <c r="C1118" s="11"/>
      <c r="D1118" s="11"/>
      <c r="E1118" s="11"/>
      <c r="F1118" s="11"/>
      <c r="I1118" s="11"/>
      <c r="P1118" s="11"/>
    </row>
    <row r="1119" spans="1:16" s="12" customFormat="1">
      <c r="A1119" s="11"/>
      <c r="C1119" s="11"/>
      <c r="D1119" s="11"/>
      <c r="E1119" s="11"/>
      <c r="F1119" s="11"/>
      <c r="I1119" s="11"/>
      <c r="P1119" s="11"/>
    </row>
    <row r="1120" spans="1:16" s="12" customFormat="1">
      <c r="A1120" s="11"/>
      <c r="C1120" s="11"/>
      <c r="D1120" s="11"/>
      <c r="E1120" s="11"/>
      <c r="F1120" s="11"/>
      <c r="I1120" s="11"/>
      <c r="P1120" s="11"/>
    </row>
    <row r="1121" spans="1:16" s="12" customFormat="1">
      <c r="A1121" s="11"/>
      <c r="C1121" s="11"/>
      <c r="D1121" s="11"/>
      <c r="E1121" s="11"/>
      <c r="F1121" s="11"/>
      <c r="I1121" s="11"/>
      <c r="P1121" s="11"/>
    </row>
    <row r="1122" spans="1:16" s="12" customFormat="1">
      <c r="A1122" s="11"/>
      <c r="C1122" s="11"/>
      <c r="D1122" s="11"/>
      <c r="E1122" s="11"/>
      <c r="F1122" s="11"/>
      <c r="I1122" s="11"/>
      <c r="P1122" s="11"/>
    </row>
    <row r="1123" spans="1:16" s="12" customFormat="1">
      <c r="A1123" s="11"/>
      <c r="C1123" s="11"/>
      <c r="D1123" s="11"/>
      <c r="E1123" s="11"/>
      <c r="F1123" s="11"/>
      <c r="I1123" s="11"/>
      <c r="P1123" s="11"/>
    </row>
    <row r="1124" spans="1:16" s="12" customFormat="1">
      <c r="A1124" s="11"/>
      <c r="C1124" s="11"/>
      <c r="D1124" s="11"/>
      <c r="E1124" s="11"/>
      <c r="F1124" s="11"/>
      <c r="I1124" s="11"/>
      <c r="P1124" s="11"/>
    </row>
    <row r="1125" spans="1:16" s="12" customFormat="1">
      <c r="A1125" s="11"/>
      <c r="C1125" s="11"/>
      <c r="D1125" s="11"/>
      <c r="E1125" s="11"/>
      <c r="F1125" s="11"/>
      <c r="I1125" s="11"/>
      <c r="P1125" s="11"/>
    </row>
    <row r="1126" spans="1:16" s="12" customFormat="1">
      <c r="A1126" s="11"/>
      <c r="C1126" s="11"/>
      <c r="D1126" s="11"/>
      <c r="E1126" s="11"/>
      <c r="F1126" s="11"/>
      <c r="I1126" s="11"/>
      <c r="P1126" s="11"/>
    </row>
    <row r="1127" spans="1:16" s="12" customFormat="1">
      <c r="A1127" s="11"/>
      <c r="C1127" s="11"/>
      <c r="D1127" s="11"/>
      <c r="E1127" s="11"/>
      <c r="F1127" s="11"/>
      <c r="I1127" s="11"/>
      <c r="P1127" s="11"/>
    </row>
    <row r="1128" spans="1:16" s="12" customFormat="1">
      <c r="A1128" s="11"/>
      <c r="C1128" s="11"/>
      <c r="D1128" s="11"/>
      <c r="E1128" s="11"/>
      <c r="F1128" s="11"/>
      <c r="I1128" s="11"/>
      <c r="P1128" s="11"/>
    </row>
    <row r="1129" spans="1:16" s="12" customFormat="1">
      <c r="A1129" s="11"/>
      <c r="C1129" s="11"/>
      <c r="D1129" s="11"/>
      <c r="E1129" s="11"/>
      <c r="F1129" s="11"/>
      <c r="I1129" s="11"/>
      <c r="P1129" s="11"/>
    </row>
    <row r="1130" spans="1:16" s="12" customFormat="1">
      <c r="A1130" s="11"/>
      <c r="C1130" s="11"/>
      <c r="D1130" s="11"/>
      <c r="E1130" s="11"/>
      <c r="F1130" s="11"/>
      <c r="I1130" s="11"/>
      <c r="P1130" s="11"/>
    </row>
    <row r="1131" spans="1:16" s="12" customFormat="1">
      <c r="A1131" s="11"/>
      <c r="C1131" s="11"/>
      <c r="D1131" s="11"/>
      <c r="E1131" s="11"/>
      <c r="F1131" s="11"/>
      <c r="I1131" s="11"/>
      <c r="P1131" s="11"/>
    </row>
    <row r="1132" spans="1:16" s="12" customFormat="1">
      <c r="A1132" s="11"/>
      <c r="C1132" s="11"/>
      <c r="D1132" s="11"/>
      <c r="E1132" s="11"/>
      <c r="F1132" s="11"/>
      <c r="I1132" s="11"/>
      <c r="P1132" s="11"/>
    </row>
    <row r="1133" spans="1:16" s="12" customFormat="1">
      <c r="A1133" s="11"/>
      <c r="C1133" s="11"/>
      <c r="D1133" s="11"/>
      <c r="E1133" s="11"/>
      <c r="F1133" s="11"/>
      <c r="I1133" s="11"/>
      <c r="P1133" s="11"/>
    </row>
    <row r="1134" spans="1:16" s="12" customFormat="1">
      <c r="A1134" s="11"/>
      <c r="C1134" s="11"/>
      <c r="D1134" s="11"/>
      <c r="E1134" s="11"/>
      <c r="F1134" s="11"/>
      <c r="I1134" s="11"/>
      <c r="P1134" s="11"/>
    </row>
    <row r="1135" spans="1:16" s="12" customFormat="1">
      <c r="A1135" s="11"/>
      <c r="C1135" s="11"/>
      <c r="D1135" s="11"/>
      <c r="E1135" s="11"/>
      <c r="F1135" s="11"/>
      <c r="I1135" s="11"/>
      <c r="P1135" s="11"/>
    </row>
    <row r="1136" spans="1:16" s="12" customFormat="1">
      <c r="A1136" s="11"/>
      <c r="C1136" s="11"/>
      <c r="D1136" s="11"/>
      <c r="E1136" s="11"/>
      <c r="F1136" s="11"/>
      <c r="I1136" s="11"/>
      <c r="P1136" s="11"/>
    </row>
    <row r="1137" spans="1:16" s="12" customFormat="1">
      <c r="A1137" s="11"/>
      <c r="C1137" s="11"/>
      <c r="D1137" s="11"/>
      <c r="E1137" s="11"/>
      <c r="F1137" s="11"/>
      <c r="I1137" s="11"/>
      <c r="P1137" s="11"/>
    </row>
    <row r="1138" spans="1:16" s="12" customFormat="1">
      <c r="A1138" s="11"/>
      <c r="C1138" s="11"/>
      <c r="D1138" s="11"/>
      <c r="E1138" s="11"/>
      <c r="F1138" s="11"/>
      <c r="I1138" s="11"/>
      <c r="P1138" s="11"/>
    </row>
    <row r="1139" spans="1:16" s="12" customFormat="1">
      <c r="A1139" s="11"/>
      <c r="C1139" s="11"/>
      <c r="D1139" s="11"/>
      <c r="E1139" s="11"/>
      <c r="F1139" s="11"/>
      <c r="I1139" s="11"/>
      <c r="P1139" s="11"/>
    </row>
    <row r="1140" spans="1:16" s="12" customFormat="1">
      <c r="A1140" s="11"/>
      <c r="C1140" s="11"/>
      <c r="D1140" s="11"/>
      <c r="E1140" s="11"/>
      <c r="F1140" s="11"/>
      <c r="I1140" s="11"/>
      <c r="P1140" s="11"/>
    </row>
    <row r="1141" spans="1:16" s="12" customFormat="1">
      <c r="A1141" s="11"/>
      <c r="C1141" s="11"/>
      <c r="D1141" s="11"/>
      <c r="E1141" s="11"/>
      <c r="F1141" s="11"/>
      <c r="I1141" s="11"/>
      <c r="P1141" s="11"/>
    </row>
    <row r="1142" spans="1:16" s="12" customFormat="1">
      <c r="A1142" s="11"/>
      <c r="C1142" s="11"/>
      <c r="D1142" s="11"/>
      <c r="E1142" s="11"/>
      <c r="F1142" s="11"/>
      <c r="I1142" s="11"/>
      <c r="P1142" s="11"/>
    </row>
    <row r="1143" spans="1:16" s="12" customFormat="1">
      <c r="A1143" s="11"/>
      <c r="C1143" s="11"/>
      <c r="D1143" s="11"/>
      <c r="E1143" s="11"/>
      <c r="F1143" s="11"/>
      <c r="I1143" s="11"/>
      <c r="P1143" s="11"/>
    </row>
    <row r="1144" spans="1:16" s="12" customFormat="1">
      <c r="A1144" s="11"/>
      <c r="C1144" s="11"/>
      <c r="D1144" s="11"/>
      <c r="E1144" s="11"/>
      <c r="F1144" s="11"/>
      <c r="I1144" s="11"/>
      <c r="P1144" s="11"/>
    </row>
    <row r="1145" spans="1:16" s="12" customFormat="1">
      <c r="A1145" s="11"/>
      <c r="C1145" s="11"/>
      <c r="D1145" s="11"/>
      <c r="E1145" s="11"/>
      <c r="F1145" s="11"/>
      <c r="I1145" s="11"/>
      <c r="P1145" s="11"/>
    </row>
    <row r="1146" spans="1:16" s="12" customFormat="1">
      <c r="A1146" s="11"/>
      <c r="C1146" s="11"/>
      <c r="D1146" s="11"/>
      <c r="E1146" s="11"/>
      <c r="F1146" s="11"/>
      <c r="I1146" s="11"/>
      <c r="P1146" s="11"/>
    </row>
    <row r="1147" spans="1:16" s="12" customFormat="1">
      <c r="A1147" s="11"/>
      <c r="C1147" s="11"/>
      <c r="D1147" s="11"/>
      <c r="E1147" s="11"/>
      <c r="F1147" s="11"/>
      <c r="I1147" s="11"/>
      <c r="P1147" s="11"/>
    </row>
    <row r="1148" spans="1:16" s="12" customFormat="1">
      <c r="A1148" s="11"/>
      <c r="C1148" s="11"/>
      <c r="D1148" s="11"/>
      <c r="E1148" s="11"/>
      <c r="F1148" s="11"/>
      <c r="I1148" s="11"/>
      <c r="P1148" s="11"/>
    </row>
    <row r="1149" spans="1:16" s="12" customFormat="1">
      <c r="A1149" s="11"/>
      <c r="C1149" s="11"/>
      <c r="D1149" s="11"/>
      <c r="E1149" s="11"/>
      <c r="F1149" s="11"/>
      <c r="I1149" s="11"/>
      <c r="P1149" s="11"/>
    </row>
    <row r="1150" spans="1:16" s="12" customFormat="1">
      <c r="A1150" s="11"/>
      <c r="C1150" s="11"/>
      <c r="D1150" s="11"/>
      <c r="E1150" s="11"/>
      <c r="F1150" s="11"/>
      <c r="I1150" s="11"/>
      <c r="P1150" s="11"/>
    </row>
    <row r="1151" spans="1:16" s="12" customFormat="1">
      <c r="A1151" s="11"/>
      <c r="C1151" s="11"/>
      <c r="D1151" s="11"/>
      <c r="E1151" s="11"/>
      <c r="F1151" s="11"/>
      <c r="I1151" s="11"/>
      <c r="P1151" s="11"/>
    </row>
    <row r="1152" spans="1:16" s="12" customFormat="1">
      <c r="A1152" s="11"/>
      <c r="C1152" s="11"/>
      <c r="D1152" s="11"/>
      <c r="E1152" s="11"/>
      <c r="F1152" s="11"/>
      <c r="I1152" s="11"/>
      <c r="P1152" s="11"/>
    </row>
    <row r="1153" spans="1:16" s="12" customFormat="1">
      <c r="A1153" s="11"/>
      <c r="C1153" s="11"/>
      <c r="D1153" s="11"/>
      <c r="E1153" s="11"/>
      <c r="F1153" s="11"/>
      <c r="I1153" s="11"/>
      <c r="P1153" s="11"/>
    </row>
    <row r="1154" spans="1:16" s="12" customFormat="1">
      <c r="A1154" s="11"/>
      <c r="C1154" s="11"/>
      <c r="D1154" s="11"/>
      <c r="E1154" s="11"/>
      <c r="F1154" s="11"/>
      <c r="I1154" s="11"/>
      <c r="P1154" s="11"/>
    </row>
    <row r="1155" spans="1:16" s="12" customFormat="1">
      <c r="A1155" s="11"/>
      <c r="C1155" s="11"/>
      <c r="D1155" s="11"/>
      <c r="E1155" s="11"/>
      <c r="F1155" s="11"/>
      <c r="I1155" s="11"/>
      <c r="P1155" s="11"/>
    </row>
    <row r="1156" spans="1:16" s="12" customFormat="1">
      <c r="A1156" s="11"/>
      <c r="C1156" s="11"/>
      <c r="D1156" s="11"/>
      <c r="E1156" s="11"/>
      <c r="F1156" s="11"/>
      <c r="I1156" s="11"/>
      <c r="P1156" s="11"/>
    </row>
    <row r="1157" spans="1:16" s="12" customFormat="1">
      <c r="A1157" s="11"/>
      <c r="C1157" s="11"/>
      <c r="D1157" s="11"/>
      <c r="E1157" s="11"/>
      <c r="F1157" s="11"/>
      <c r="I1157" s="11"/>
      <c r="P1157" s="11"/>
    </row>
    <row r="1158" spans="1:16" s="12" customFormat="1">
      <c r="A1158" s="11"/>
      <c r="C1158" s="11"/>
      <c r="D1158" s="11"/>
      <c r="E1158" s="11"/>
      <c r="F1158" s="11"/>
      <c r="I1158" s="11"/>
      <c r="P1158" s="11"/>
    </row>
    <row r="1159" spans="1:16" s="12" customFormat="1">
      <c r="A1159" s="11"/>
      <c r="C1159" s="11"/>
      <c r="D1159" s="11"/>
      <c r="E1159" s="11"/>
      <c r="F1159" s="11"/>
      <c r="I1159" s="11"/>
      <c r="P1159" s="11"/>
    </row>
    <row r="1160" spans="1:16" s="12" customFormat="1">
      <c r="A1160" s="11"/>
      <c r="C1160" s="11"/>
      <c r="D1160" s="11"/>
      <c r="E1160" s="11"/>
      <c r="F1160" s="11"/>
      <c r="I1160" s="11"/>
      <c r="P1160" s="11"/>
    </row>
    <row r="1161" spans="1:16" s="12" customFormat="1">
      <c r="A1161" s="11"/>
      <c r="C1161" s="11"/>
      <c r="D1161" s="11"/>
      <c r="E1161" s="11"/>
      <c r="F1161" s="11"/>
      <c r="I1161" s="11"/>
      <c r="P1161" s="11"/>
    </row>
    <row r="1162" spans="1:16" s="12" customFormat="1">
      <c r="A1162" s="11"/>
      <c r="C1162" s="11"/>
      <c r="D1162" s="11"/>
      <c r="E1162" s="11"/>
      <c r="F1162" s="11"/>
      <c r="I1162" s="11"/>
      <c r="P1162" s="11"/>
    </row>
    <row r="1163" spans="1:16" s="12" customFormat="1">
      <c r="A1163" s="11"/>
      <c r="C1163" s="11"/>
      <c r="D1163" s="11"/>
      <c r="E1163" s="11"/>
      <c r="F1163" s="11"/>
      <c r="I1163" s="11"/>
      <c r="P1163" s="11"/>
    </row>
    <row r="1164" spans="1:16" s="12" customFormat="1">
      <c r="A1164" s="11"/>
      <c r="C1164" s="11"/>
      <c r="D1164" s="11"/>
      <c r="E1164" s="11"/>
      <c r="F1164" s="11"/>
      <c r="I1164" s="11"/>
      <c r="P1164" s="11"/>
    </row>
    <row r="1165" spans="1:16" s="12" customFormat="1">
      <c r="A1165" s="11"/>
      <c r="C1165" s="11"/>
      <c r="D1165" s="11"/>
      <c r="E1165" s="11"/>
      <c r="F1165" s="11"/>
      <c r="I1165" s="11"/>
      <c r="P1165" s="11"/>
    </row>
    <row r="1166" spans="1:16" s="12" customFormat="1">
      <c r="A1166" s="11"/>
      <c r="C1166" s="11"/>
      <c r="D1166" s="11"/>
      <c r="E1166" s="11"/>
      <c r="F1166" s="11"/>
      <c r="I1166" s="11"/>
      <c r="P1166" s="11"/>
    </row>
    <row r="1167" spans="1:16" s="12" customFormat="1">
      <c r="A1167" s="11"/>
      <c r="C1167" s="11"/>
      <c r="D1167" s="11"/>
      <c r="E1167" s="11"/>
      <c r="F1167" s="11"/>
      <c r="I1167" s="11"/>
      <c r="P1167" s="11"/>
    </row>
    <row r="1168" spans="1:16" s="12" customFormat="1">
      <c r="A1168" s="11"/>
      <c r="C1168" s="11"/>
      <c r="D1168" s="11"/>
      <c r="E1168" s="11"/>
      <c r="F1168" s="11"/>
      <c r="I1168" s="11"/>
      <c r="P1168" s="11"/>
    </row>
    <row r="1169" spans="1:16" s="12" customFormat="1">
      <c r="A1169" s="11"/>
      <c r="C1169" s="11"/>
      <c r="D1169" s="11"/>
      <c r="E1169" s="11"/>
      <c r="F1169" s="11"/>
      <c r="I1169" s="11"/>
      <c r="P1169" s="11"/>
    </row>
    <row r="1170" spans="1:16" s="12" customFormat="1">
      <c r="A1170" s="11"/>
      <c r="C1170" s="11"/>
      <c r="D1170" s="11"/>
      <c r="E1170" s="11"/>
      <c r="F1170" s="11"/>
      <c r="I1170" s="11"/>
      <c r="P1170" s="11"/>
    </row>
    <row r="1171" spans="1:16" s="12" customFormat="1">
      <c r="A1171" s="11"/>
      <c r="C1171" s="11"/>
      <c r="D1171" s="11"/>
      <c r="E1171" s="11"/>
      <c r="F1171" s="11"/>
      <c r="I1171" s="11"/>
      <c r="P1171" s="11"/>
    </row>
    <row r="1172" spans="1:16" s="12" customFormat="1">
      <c r="A1172" s="11"/>
      <c r="C1172" s="11"/>
      <c r="D1172" s="11"/>
      <c r="E1172" s="11"/>
      <c r="F1172" s="11"/>
      <c r="I1172" s="11"/>
      <c r="P1172" s="11"/>
    </row>
    <row r="1173" spans="1:16" s="12" customFormat="1">
      <c r="A1173" s="11"/>
      <c r="C1173" s="11"/>
      <c r="D1173" s="11"/>
      <c r="E1173" s="11"/>
      <c r="F1173" s="11"/>
      <c r="I1173" s="11"/>
      <c r="P1173" s="11"/>
    </row>
    <row r="1174" spans="1:16" s="12" customFormat="1">
      <c r="A1174" s="11"/>
      <c r="C1174" s="11"/>
      <c r="D1174" s="11"/>
      <c r="E1174" s="11"/>
      <c r="F1174" s="11"/>
      <c r="I1174" s="11"/>
      <c r="P1174" s="11"/>
    </row>
    <row r="1175" spans="1:16" s="12" customFormat="1">
      <c r="A1175" s="11"/>
      <c r="C1175" s="11"/>
      <c r="D1175" s="11"/>
      <c r="E1175" s="11"/>
      <c r="F1175" s="11"/>
      <c r="I1175" s="11"/>
      <c r="P1175" s="11"/>
    </row>
    <row r="1176" spans="1:16" s="12" customFormat="1">
      <c r="A1176" s="11"/>
      <c r="C1176" s="11"/>
      <c r="D1176" s="11"/>
      <c r="E1176" s="11"/>
      <c r="F1176" s="11"/>
      <c r="I1176" s="11"/>
      <c r="P1176" s="11"/>
    </row>
    <row r="1177" spans="1:16" s="12" customFormat="1">
      <c r="A1177" s="11"/>
      <c r="C1177" s="11"/>
      <c r="D1177" s="11"/>
      <c r="E1177" s="11"/>
      <c r="F1177" s="11"/>
      <c r="I1177" s="11"/>
      <c r="P1177" s="11"/>
    </row>
    <row r="1178" spans="1:16" s="12" customFormat="1">
      <c r="A1178" s="11"/>
      <c r="C1178" s="11"/>
      <c r="D1178" s="11"/>
      <c r="E1178" s="11"/>
      <c r="F1178" s="11"/>
      <c r="I1178" s="11"/>
      <c r="P1178" s="11"/>
    </row>
    <row r="1179" spans="1:16" s="12" customFormat="1">
      <c r="A1179" s="11"/>
      <c r="C1179" s="11"/>
      <c r="D1179" s="11"/>
      <c r="E1179" s="11"/>
      <c r="F1179" s="11"/>
      <c r="I1179" s="11"/>
      <c r="P1179" s="11"/>
    </row>
    <row r="1180" spans="1:16" s="12" customFormat="1">
      <c r="A1180" s="11"/>
      <c r="C1180" s="11"/>
      <c r="D1180" s="11"/>
      <c r="E1180" s="11"/>
      <c r="F1180" s="11"/>
      <c r="I1180" s="11"/>
      <c r="P1180" s="11"/>
    </row>
    <row r="1181" spans="1:16" s="12" customFormat="1">
      <c r="A1181" s="11"/>
      <c r="C1181" s="11"/>
      <c r="D1181" s="11"/>
      <c r="E1181" s="11"/>
      <c r="F1181" s="11"/>
      <c r="I1181" s="11"/>
      <c r="P1181" s="11"/>
    </row>
    <row r="1182" spans="1:16" s="12" customFormat="1">
      <c r="A1182" s="11"/>
      <c r="C1182" s="11"/>
      <c r="D1182" s="11"/>
      <c r="E1182" s="11"/>
      <c r="F1182" s="11"/>
      <c r="I1182" s="11"/>
      <c r="P1182" s="11"/>
    </row>
    <row r="1183" spans="1:16" s="12" customFormat="1">
      <c r="A1183" s="11"/>
      <c r="C1183" s="11"/>
      <c r="D1183" s="11"/>
      <c r="E1183" s="11"/>
      <c r="F1183" s="11"/>
      <c r="I1183" s="11"/>
      <c r="P1183" s="11"/>
    </row>
    <row r="1184" spans="1:16" s="12" customFormat="1">
      <c r="A1184" s="11"/>
      <c r="C1184" s="11"/>
      <c r="D1184" s="11"/>
      <c r="E1184" s="11"/>
      <c r="F1184" s="11"/>
      <c r="I1184" s="11"/>
      <c r="P1184" s="11"/>
    </row>
    <row r="1185" spans="1:16" s="12" customFormat="1">
      <c r="A1185" s="11"/>
      <c r="C1185" s="11"/>
      <c r="D1185" s="11"/>
      <c r="E1185" s="11"/>
      <c r="F1185" s="11"/>
      <c r="I1185" s="11"/>
      <c r="P1185" s="11"/>
    </row>
    <row r="1186" spans="1:16" s="12" customFormat="1">
      <c r="A1186" s="11"/>
      <c r="C1186" s="11"/>
      <c r="D1186" s="11"/>
      <c r="E1186" s="11"/>
      <c r="F1186" s="11"/>
      <c r="I1186" s="11"/>
      <c r="P1186" s="11"/>
    </row>
    <row r="1187" spans="1:16" s="12" customFormat="1">
      <c r="A1187" s="11"/>
      <c r="C1187" s="11"/>
      <c r="D1187" s="11"/>
      <c r="E1187" s="11"/>
      <c r="F1187" s="11"/>
      <c r="I1187" s="11"/>
      <c r="P1187" s="11"/>
    </row>
    <row r="1188" spans="1:16" s="12" customFormat="1">
      <c r="A1188" s="11"/>
      <c r="C1188" s="11"/>
      <c r="D1188" s="11"/>
      <c r="E1188" s="11"/>
      <c r="F1188" s="11"/>
      <c r="I1188" s="11"/>
      <c r="P1188" s="11"/>
    </row>
    <row r="1189" spans="1:16" s="12" customFormat="1">
      <c r="A1189" s="11"/>
      <c r="C1189" s="11"/>
      <c r="D1189" s="11"/>
      <c r="E1189" s="11"/>
      <c r="F1189" s="11"/>
      <c r="I1189" s="11"/>
      <c r="P1189" s="11"/>
    </row>
    <row r="1190" spans="1:16" s="12" customFormat="1">
      <c r="A1190" s="11"/>
      <c r="C1190" s="11"/>
      <c r="D1190" s="11"/>
      <c r="E1190" s="11"/>
      <c r="F1190" s="11"/>
      <c r="I1190" s="11"/>
      <c r="P1190" s="11"/>
    </row>
    <row r="1191" spans="1:16" s="12" customFormat="1">
      <c r="A1191" s="11"/>
      <c r="C1191" s="11"/>
      <c r="D1191" s="11"/>
      <c r="E1191" s="11"/>
      <c r="F1191" s="11"/>
      <c r="I1191" s="11"/>
      <c r="P1191" s="11"/>
    </row>
    <row r="1192" spans="1:16" s="12" customFormat="1">
      <c r="A1192" s="11"/>
      <c r="C1192" s="11"/>
      <c r="D1192" s="11"/>
      <c r="E1192" s="11"/>
      <c r="F1192" s="11"/>
      <c r="I1192" s="11"/>
      <c r="P1192" s="11"/>
    </row>
    <row r="1193" spans="1:16" s="12" customFormat="1">
      <c r="A1193" s="11"/>
      <c r="C1193" s="11"/>
      <c r="D1193" s="11"/>
      <c r="E1193" s="11"/>
      <c r="F1193" s="11"/>
      <c r="I1193" s="11"/>
      <c r="P1193" s="11"/>
    </row>
    <row r="1194" spans="1:16" s="12" customFormat="1">
      <c r="A1194" s="11"/>
      <c r="C1194" s="11"/>
      <c r="D1194" s="11"/>
      <c r="E1194" s="11"/>
      <c r="F1194" s="11"/>
      <c r="I1194" s="11"/>
      <c r="P1194" s="11"/>
    </row>
    <row r="1195" spans="1:16" s="12" customFormat="1">
      <c r="A1195" s="11"/>
      <c r="C1195" s="11"/>
      <c r="D1195" s="11"/>
      <c r="E1195" s="11"/>
      <c r="F1195" s="11"/>
      <c r="I1195" s="11"/>
      <c r="P1195" s="11"/>
    </row>
    <row r="1196" spans="1:16" s="12" customFormat="1">
      <c r="A1196" s="11"/>
      <c r="C1196" s="11"/>
      <c r="D1196" s="11"/>
      <c r="E1196" s="11"/>
      <c r="F1196" s="11"/>
      <c r="I1196" s="11"/>
      <c r="P1196" s="11"/>
    </row>
    <row r="1197" spans="1:16" s="12" customFormat="1">
      <c r="A1197" s="11"/>
      <c r="C1197" s="11"/>
      <c r="D1197" s="11"/>
      <c r="E1197" s="11"/>
      <c r="F1197" s="11"/>
      <c r="I1197" s="11"/>
      <c r="P1197" s="11"/>
    </row>
    <row r="1198" spans="1:16" s="12" customFormat="1">
      <c r="A1198" s="11"/>
      <c r="C1198" s="11"/>
      <c r="D1198" s="11"/>
      <c r="E1198" s="11"/>
      <c r="F1198" s="11"/>
      <c r="I1198" s="11"/>
      <c r="P1198" s="11"/>
    </row>
    <row r="1199" spans="1:16" s="12" customFormat="1">
      <c r="A1199" s="11"/>
      <c r="C1199" s="11"/>
      <c r="D1199" s="11"/>
      <c r="E1199" s="11"/>
      <c r="F1199" s="11"/>
      <c r="I1199" s="11"/>
      <c r="P1199" s="11"/>
    </row>
    <row r="1200" spans="1:16" s="12" customFormat="1">
      <c r="A1200" s="11"/>
      <c r="C1200" s="11"/>
      <c r="D1200" s="11"/>
      <c r="E1200" s="11"/>
      <c r="F1200" s="11"/>
      <c r="I1200" s="11"/>
      <c r="P1200" s="11"/>
    </row>
    <row r="1201" spans="1:16" s="12" customFormat="1">
      <c r="A1201" s="11"/>
      <c r="C1201" s="11"/>
      <c r="D1201" s="11"/>
      <c r="E1201" s="11"/>
      <c r="F1201" s="11"/>
      <c r="I1201" s="11"/>
      <c r="P1201" s="11"/>
    </row>
    <row r="1202" spans="1:16" s="12" customFormat="1">
      <c r="A1202" s="11"/>
      <c r="C1202" s="11"/>
      <c r="D1202" s="11"/>
      <c r="E1202" s="11"/>
      <c r="F1202" s="11"/>
      <c r="I1202" s="11"/>
      <c r="P1202" s="11"/>
    </row>
    <row r="1203" spans="1:16" s="12" customFormat="1">
      <c r="A1203" s="11"/>
      <c r="C1203" s="11"/>
      <c r="D1203" s="11"/>
      <c r="E1203" s="11"/>
      <c r="F1203" s="11"/>
      <c r="I1203" s="11"/>
      <c r="P1203" s="11"/>
    </row>
    <row r="1204" spans="1:16" s="12" customFormat="1">
      <c r="A1204" s="11"/>
      <c r="C1204" s="11"/>
      <c r="D1204" s="11"/>
      <c r="E1204" s="11"/>
      <c r="F1204" s="11"/>
      <c r="I1204" s="11"/>
      <c r="P1204" s="11"/>
    </row>
    <row r="1205" spans="1:16" s="12" customFormat="1">
      <c r="A1205" s="11"/>
      <c r="C1205" s="11"/>
      <c r="D1205" s="11"/>
      <c r="E1205" s="11"/>
      <c r="F1205" s="11"/>
      <c r="I1205" s="11"/>
      <c r="P1205" s="11"/>
    </row>
    <row r="1206" spans="1:16" s="12" customFormat="1">
      <c r="A1206" s="11"/>
      <c r="C1206" s="11"/>
      <c r="D1206" s="11"/>
      <c r="E1206" s="11"/>
      <c r="F1206" s="11"/>
      <c r="I1206" s="11"/>
      <c r="P1206" s="11"/>
    </row>
    <row r="1207" spans="1:16" s="12" customFormat="1">
      <c r="A1207" s="11"/>
      <c r="C1207" s="11"/>
      <c r="D1207" s="11"/>
      <c r="E1207" s="11"/>
      <c r="F1207" s="11"/>
      <c r="I1207" s="11"/>
      <c r="P1207" s="11"/>
    </row>
    <row r="1208" spans="1:16" s="12" customFormat="1">
      <c r="A1208" s="11"/>
      <c r="C1208" s="11"/>
      <c r="D1208" s="11"/>
      <c r="E1208" s="11"/>
      <c r="F1208" s="11"/>
      <c r="I1208" s="11"/>
      <c r="P1208" s="11"/>
    </row>
    <row r="1209" spans="1:16" s="12" customFormat="1">
      <c r="A1209" s="11"/>
      <c r="C1209" s="11"/>
      <c r="D1209" s="11"/>
      <c r="E1209" s="11"/>
      <c r="F1209" s="11"/>
      <c r="I1209" s="11"/>
      <c r="P1209" s="11"/>
    </row>
    <row r="1210" spans="1:16" s="12" customFormat="1">
      <c r="A1210" s="11"/>
      <c r="C1210" s="11"/>
      <c r="D1210" s="11"/>
      <c r="E1210" s="11"/>
      <c r="F1210" s="11"/>
      <c r="I1210" s="11"/>
      <c r="P1210" s="11"/>
    </row>
    <row r="1211" spans="1:16" s="12" customFormat="1">
      <c r="A1211" s="11"/>
      <c r="C1211" s="11"/>
      <c r="D1211" s="11"/>
      <c r="E1211" s="11"/>
      <c r="F1211" s="11"/>
      <c r="I1211" s="11"/>
      <c r="P1211" s="11"/>
    </row>
    <row r="1212" spans="1:16" s="12" customFormat="1">
      <c r="A1212" s="11"/>
      <c r="C1212" s="11"/>
      <c r="D1212" s="11"/>
      <c r="E1212" s="11"/>
      <c r="F1212" s="11"/>
      <c r="I1212" s="11"/>
      <c r="P1212" s="11"/>
    </row>
    <row r="1213" spans="1:16" s="12" customFormat="1">
      <c r="A1213" s="11"/>
      <c r="C1213" s="11"/>
      <c r="D1213" s="11"/>
      <c r="E1213" s="11"/>
      <c r="F1213" s="11"/>
      <c r="I1213" s="11"/>
      <c r="P1213" s="11"/>
    </row>
    <row r="1214" spans="1:16" s="12" customFormat="1">
      <c r="A1214" s="11"/>
      <c r="C1214" s="11"/>
      <c r="D1214" s="11"/>
      <c r="E1214" s="11"/>
      <c r="F1214" s="11"/>
      <c r="I1214" s="11"/>
      <c r="P1214" s="11"/>
    </row>
    <row r="1215" spans="1:16" s="12" customFormat="1">
      <c r="A1215" s="11"/>
      <c r="C1215" s="11"/>
      <c r="D1215" s="11"/>
      <c r="E1215" s="11"/>
      <c r="F1215" s="11"/>
      <c r="I1215" s="11"/>
      <c r="P1215" s="11"/>
    </row>
    <row r="1216" spans="1:16" s="12" customFormat="1">
      <c r="A1216" s="11"/>
      <c r="C1216" s="11"/>
      <c r="D1216" s="11"/>
      <c r="E1216" s="11"/>
      <c r="F1216" s="11"/>
      <c r="I1216" s="11"/>
      <c r="P1216" s="11"/>
    </row>
    <row r="1217" spans="1:16" s="12" customFormat="1">
      <c r="A1217" s="11"/>
      <c r="C1217" s="11"/>
      <c r="D1217" s="11"/>
      <c r="E1217" s="11"/>
      <c r="F1217" s="11"/>
      <c r="I1217" s="11"/>
      <c r="P1217" s="11"/>
    </row>
    <row r="1218" spans="1:16" s="12" customFormat="1">
      <c r="A1218" s="11"/>
      <c r="C1218" s="11"/>
      <c r="D1218" s="11"/>
      <c r="E1218" s="11"/>
      <c r="F1218" s="11"/>
      <c r="I1218" s="11"/>
      <c r="P1218" s="11"/>
    </row>
    <row r="1219" spans="1:16" s="12" customFormat="1">
      <c r="A1219" s="11"/>
      <c r="C1219" s="11"/>
      <c r="D1219" s="11"/>
      <c r="E1219" s="11"/>
      <c r="F1219" s="11"/>
      <c r="I1219" s="11"/>
      <c r="P1219" s="11"/>
    </row>
    <row r="1220" spans="1:16" s="12" customFormat="1">
      <c r="A1220" s="11"/>
      <c r="C1220" s="11"/>
      <c r="D1220" s="11"/>
      <c r="E1220" s="11"/>
      <c r="F1220" s="11"/>
      <c r="I1220" s="11"/>
      <c r="P1220" s="11"/>
    </row>
    <row r="1221" spans="1:16" s="12" customFormat="1">
      <c r="A1221" s="11"/>
      <c r="C1221" s="11"/>
      <c r="D1221" s="11"/>
      <c r="E1221" s="11"/>
      <c r="F1221" s="11"/>
      <c r="I1221" s="11"/>
      <c r="P1221" s="11"/>
    </row>
    <row r="1222" spans="1:16" s="12" customFormat="1">
      <c r="A1222" s="11"/>
      <c r="C1222" s="11"/>
      <c r="D1222" s="11"/>
      <c r="E1222" s="11"/>
      <c r="F1222" s="11"/>
      <c r="I1222" s="11"/>
      <c r="P1222" s="11"/>
    </row>
    <row r="1223" spans="1:16" s="12" customFormat="1">
      <c r="A1223" s="11"/>
      <c r="C1223" s="11"/>
      <c r="D1223" s="11"/>
      <c r="E1223" s="11"/>
      <c r="F1223" s="11"/>
      <c r="I1223" s="11"/>
      <c r="P1223" s="11"/>
    </row>
    <row r="1224" spans="1:16" s="12" customFormat="1">
      <c r="A1224" s="11"/>
      <c r="C1224" s="11"/>
      <c r="D1224" s="11"/>
      <c r="E1224" s="11"/>
      <c r="F1224" s="11"/>
      <c r="I1224" s="11"/>
      <c r="P1224" s="11"/>
    </row>
    <row r="1225" spans="1:16" s="12" customFormat="1">
      <c r="A1225" s="11"/>
      <c r="C1225" s="11"/>
      <c r="D1225" s="11"/>
      <c r="E1225" s="11"/>
      <c r="F1225" s="11"/>
      <c r="I1225" s="11"/>
      <c r="P1225" s="11"/>
    </row>
    <row r="1226" spans="1:16" s="12" customFormat="1">
      <c r="A1226" s="11"/>
      <c r="C1226" s="11"/>
      <c r="D1226" s="11"/>
      <c r="E1226" s="11"/>
      <c r="F1226" s="11"/>
      <c r="I1226" s="11"/>
      <c r="P1226" s="11"/>
    </row>
    <row r="1227" spans="1:16" s="12" customFormat="1">
      <c r="A1227" s="11"/>
      <c r="C1227" s="11"/>
      <c r="D1227" s="11"/>
      <c r="E1227" s="11"/>
      <c r="F1227" s="11"/>
      <c r="I1227" s="11"/>
      <c r="P1227" s="11"/>
    </row>
    <row r="1228" spans="1:16" s="12" customFormat="1">
      <c r="A1228" s="11"/>
      <c r="C1228" s="11"/>
      <c r="D1228" s="11"/>
      <c r="E1228" s="11"/>
      <c r="F1228" s="11"/>
      <c r="I1228" s="11"/>
      <c r="P1228" s="11"/>
    </row>
    <row r="1229" spans="1:16" s="12" customFormat="1">
      <c r="A1229" s="11"/>
      <c r="C1229" s="11"/>
      <c r="D1229" s="11"/>
      <c r="E1229" s="11"/>
      <c r="F1229" s="11"/>
      <c r="I1229" s="11"/>
      <c r="P1229" s="11"/>
    </row>
    <row r="1230" spans="1:16" s="12" customFormat="1">
      <c r="A1230" s="11"/>
      <c r="C1230" s="11"/>
      <c r="D1230" s="11"/>
      <c r="E1230" s="11"/>
      <c r="F1230" s="11"/>
      <c r="I1230" s="11"/>
      <c r="P1230" s="11"/>
    </row>
    <row r="1231" spans="1:16" s="12" customFormat="1">
      <c r="A1231" s="11"/>
      <c r="C1231" s="11"/>
      <c r="D1231" s="11"/>
      <c r="E1231" s="11"/>
      <c r="F1231" s="11"/>
      <c r="I1231" s="11"/>
      <c r="P1231" s="11"/>
    </row>
    <row r="1232" spans="1:16" s="12" customFormat="1">
      <c r="A1232" s="11"/>
      <c r="C1232" s="11"/>
      <c r="D1232" s="11"/>
      <c r="E1232" s="11"/>
      <c r="F1232" s="11"/>
      <c r="I1232" s="11"/>
      <c r="P1232" s="11"/>
    </row>
    <row r="1233" spans="1:16" s="12" customFormat="1">
      <c r="A1233" s="11"/>
      <c r="C1233" s="11"/>
      <c r="D1233" s="11"/>
      <c r="E1233" s="11"/>
      <c r="F1233" s="11"/>
      <c r="I1233" s="11"/>
      <c r="P1233" s="11"/>
    </row>
    <row r="1234" spans="1:16" s="12" customFormat="1">
      <c r="A1234" s="11"/>
      <c r="C1234" s="11"/>
      <c r="D1234" s="11"/>
      <c r="E1234" s="11"/>
      <c r="F1234" s="11"/>
      <c r="I1234" s="11"/>
      <c r="P1234" s="11"/>
    </row>
    <row r="1235" spans="1:16" s="12" customFormat="1">
      <c r="A1235" s="11"/>
      <c r="C1235" s="11"/>
      <c r="D1235" s="11"/>
      <c r="E1235" s="11"/>
      <c r="F1235" s="11"/>
      <c r="I1235" s="11"/>
      <c r="P1235" s="11"/>
    </row>
    <row r="1236" spans="1:16" s="12" customFormat="1">
      <c r="A1236" s="11"/>
      <c r="C1236" s="11"/>
      <c r="D1236" s="11"/>
      <c r="E1236" s="11"/>
      <c r="F1236" s="11"/>
      <c r="I1236" s="11"/>
      <c r="P1236" s="11"/>
    </row>
    <row r="1237" spans="1:16" s="12" customFormat="1">
      <c r="A1237" s="11"/>
      <c r="C1237" s="11"/>
      <c r="D1237" s="11"/>
      <c r="E1237" s="11"/>
      <c r="F1237" s="11"/>
      <c r="I1237" s="11"/>
      <c r="P1237" s="11"/>
    </row>
    <row r="1238" spans="1:16" s="12" customFormat="1">
      <c r="A1238" s="11"/>
      <c r="C1238" s="11"/>
      <c r="D1238" s="11"/>
      <c r="E1238" s="11"/>
      <c r="F1238" s="11"/>
      <c r="I1238" s="11"/>
      <c r="P1238" s="11"/>
    </row>
    <row r="1239" spans="1:16" s="12" customFormat="1">
      <c r="A1239" s="11"/>
      <c r="C1239" s="11"/>
      <c r="D1239" s="11"/>
      <c r="E1239" s="11"/>
      <c r="F1239" s="11"/>
      <c r="I1239" s="11"/>
      <c r="P1239" s="11"/>
    </row>
    <row r="1240" spans="1:16" s="12" customFormat="1">
      <c r="A1240" s="11"/>
      <c r="C1240" s="11"/>
      <c r="D1240" s="11"/>
      <c r="E1240" s="11"/>
      <c r="F1240" s="11"/>
      <c r="I1240" s="11"/>
      <c r="P1240" s="11"/>
    </row>
    <row r="1241" spans="1:16" s="12" customFormat="1">
      <c r="A1241" s="11"/>
      <c r="C1241" s="11"/>
      <c r="D1241" s="11"/>
      <c r="E1241" s="11"/>
      <c r="F1241" s="11"/>
      <c r="I1241" s="11"/>
      <c r="P1241" s="11"/>
    </row>
    <row r="1242" spans="1:16" s="12" customFormat="1">
      <c r="A1242" s="11"/>
      <c r="C1242" s="11"/>
      <c r="D1242" s="11"/>
      <c r="E1242" s="11"/>
      <c r="F1242" s="11"/>
      <c r="I1242" s="11"/>
      <c r="P1242" s="11"/>
    </row>
    <row r="1243" spans="1:16" s="12" customFormat="1">
      <c r="A1243" s="11"/>
      <c r="C1243" s="11"/>
      <c r="D1243" s="11"/>
      <c r="E1243" s="11"/>
      <c r="F1243" s="11"/>
      <c r="I1243" s="11"/>
      <c r="P1243" s="11"/>
    </row>
    <row r="1244" spans="1:16" s="12" customFormat="1">
      <c r="A1244" s="11"/>
      <c r="C1244" s="11"/>
      <c r="D1244" s="11"/>
      <c r="E1244" s="11"/>
      <c r="F1244" s="11"/>
      <c r="I1244" s="11"/>
      <c r="P1244" s="11"/>
    </row>
    <row r="1245" spans="1:16" s="12" customFormat="1">
      <c r="A1245" s="11"/>
      <c r="C1245" s="11"/>
      <c r="D1245" s="11"/>
      <c r="E1245" s="11"/>
      <c r="F1245" s="11"/>
      <c r="I1245" s="11"/>
      <c r="P1245" s="11"/>
    </row>
    <row r="1246" spans="1:16" s="12" customFormat="1">
      <c r="A1246" s="11"/>
      <c r="C1246" s="11"/>
      <c r="D1246" s="11"/>
      <c r="E1246" s="11"/>
      <c r="F1246" s="11"/>
      <c r="I1246" s="11"/>
      <c r="P1246" s="11"/>
    </row>
    <row r="1247" spans="1:16" s="12" customFormat="1">
      <c r="A1247" s="11"/>
      <c r="C1247" s="11"/>
      <c r="D1247" s="11"/>
      <c r="E1247" s="11"/>
      <c r="F1247" s="11"/>
      <c r="I1247" s="11"/>
      <c r="P1247" s="11"/>
    </row>
    <row r="1248" spans="1:16" s="12" customFormat="1">
      <c r="A1248" s="11"/>
      <c r="C1248" s="11"/>
      <c r="D1248" s="11"/>
      <c r="E1248" s="11"/>
      <c r="F1248" s="11"/>
      <c r="I1248" s="11"/>
      <c r="P1248" s="11"/>
    </row>
    <row r="1249" spans="1:16" s="12" customFormat="1">
      <c r="A1249" s="11"/>
      <c r="C1249" s="11"/>
      <c r="D1249" s="11"/>
      <c r="E1249" s="11"/>
      <c r="F1249" s="11"/>
      <c r="I1249" s="11"/>
      <c r="P1249" s="11"/>
    </row>
    <row r="1250" spans="1:16" s="12" customFormat="1">
      <c r="A1250" s="11"/>
      <c r="C1250" s="11"/>
      <c r="D1250" s="11"/>
      <c r="E1250" s="11"/>
      <c r="F1250" s="11"/>
      <c r="I1250" s="11"/>
      <c r="P1250" s="11"/>
    </row>
    <row r="1251" spans="1:16" s="12" customFormat="1">
      <c r="A1251" s="11"/>
      <c r="C1251" s="11"/>
      <c r="D1251" s="11"/>
      <c r="E1251" s="11"/>
      <c r="F1251" s="11"/>
      <c r="I1251" s="11"/>
      <c r="P1251" s="11"/>
    </row>
    <row r="1252" spans="1:16" s="12" customFormat="1">
      <c r="A1252" s="11"/>
      <c r="C1252" s="11"/>
      <c r="D1252" s="11"/>
      <c r="E1252" s="11"/>
      <c r="F1252" s="11"/>
      <c r="I1252" s="11"/>
      <c r="P1252" s="11"/>
    </row>
    <row r="1253" spans="1:16" s="12" customFormat="1">
      <c r="A1253" s="11"/>
      <c r="C1253" s="11"/>
      <c r="D1253" s="11"/>
      <c r="E1253" s="11"/>
      <c r="F1253" s="11"/>
      <c r="I1253" s="11"/>
      <c r="P1253" s="11"/>
    </row>
    <row r="1254" spans="1:16" s="12" customFormat="1">
      <c r="A1254" s="11"/>
      <c r="C1254" s="11"/>
      <c r="D1254" s="11"/>
      <c r="E1254" s="11"/>
      <c r="F1254" s="11"/>
      <c r="I1254" s="11"/>
      <c r="P1254" s="11"/>
    </row>
    <row r="1255" spans="1:16" s="12" customFormat="1">
      <c r="A1255" s="11"/>
      <c r="C1255" s="11"/>
      <c r="D1255" s="11"/>
      <c r="E1255" s="11"/>
      <c r="F1255" s="11"/>
      <c r="I1255" s="11"/>
      <c r="P1255" s="11"/>
    </row>
    <row r="1256" spans="1:16" s="12" customFormat="1">
      <c r="A1256" s="11"/>
      <c r="C1256" s="11"/>
      <c r="D1256" s="11"/>
      <c r="E1256" s="11"/>
      <c r="F1256" s="11"/>
      <c r="I1256" s="11"/>
      <c r="P1256" s="11"/>
    </row>
    <row r="1257" spans="1:16" s="12" customFormat="1">
      <c r="A1257" s="11"/>
      <c r="C1257" s="11"/>
      <c r="D1257" s="11"/>
      <c r="E1257" s="11"/>
      <c r="F1257" s="11"/>
      <c r="I1257" s="11"/>
      <c r="P1257" s="11"/>
    </row>
    <row r="1258" spans="1:16" s="12" customFormat="1">
      <c r="A1258" s="11"/>
      <c r="C1258" s="11"/>
      <c r="D1258" s="11"/>
      <c r="E1258" s="11"/>
      <c r="F1258" s="11"/>
      <c r="I1258" s="11"/>
      <c r="P1258" s="11"/>
    </row>
    <row r="1259" spans="1:16" s="12" customFormat="1">
      <c r="A1259" s="11"/>
      <c r="C1259" s="11"/>
      <c r="D1259" s="11"/>
      <c r="E1259" s="11"/>
      <c r="F1259" s="11"/>
      <c r="I1259" s="11"/>
      <c r="P1259" s="11"/>
    </row>
    <row r="1260" spans="1:16" s="12" customFormat="1">
      <c r="A1260" s="11"/>
      <c r="C1260" s="11"/>
      <c r="D1260" s="11"/>
      <c r="E1260" s="11"/>
      <c r="F1260" s="11"/>
      <c r="I1260" s="11"/>
      <c r="P1260" s="11"/>
    </row>
    <row r="1261" spans="1:16" s="12" customFormat="1">
      <c r="A1261" s="11"/>
      <c r="C1261" s="11"/>
      <c r="D1261" s="11"/>
      <c r="E1261" s="11"/>
      <c r="F1261" s="11"/>
      <c r="I1261" s="11"/>
      <c r="P1261" s="11"/>
    </row>
    <row r="1262" spans="1:16" s="12" customFormat="1">
      <c r="A1262" s="11"/>
      <c r="C1262" s="11"/>
      <c r="D1262" s="11"/>
      <c r="E1262" s="11"/>
      <c r="F1262" s="11"/>
      <c r="I1262" s="11"/>
      <c r="P1262" s="11"/>
    </row>
    <row r="1263" spans="1:16" s="12" customFormat="1">
      <c r="A1263" s="11"/>
      <c r="C1263" s="11"/>
      <c r="D1263" s="11"/>
      <c r="E1263" s="11"/>
      <c r="F1263" s="11"/>
      <c r="I1263" s="11"/>
      <c r="P1263" s="11"/>
    </row>
    <row r="1264" spans="1:16" s="12" customFormat="1">
      <c r="A1264" s="11"/>
      <c r="C1264" s="11"/>
      <c r="D1264" s="11"/>
      <c r="E1264" s="11"/>
      <c r="F1264" s="11"/>
      <c r="I1264" s="11"/>
      <c r="P1264" s="11"/>
    </row>
    <row r="1265" spans="1:16" s="12" customFormat="1">
      <c r="A1265" s="11"/>
      <c r="C1265" s="11"/>
      <c r="D1265" s="11"/>
      <c r="E1265" s="11"/>
      <c r="F1265" s="11"/>
      <c r="I1265" s="11"/>
      <c r="P1265" s="11"/>
    </row>
    <row r="1266" spans="1:16" s="12" customFormat="1">
      <c r="A1266" s="11"/>
      <c r="C1266" s="11"/>
      <c r="D1266" s="11"/>
      <c r="E1266" s="11"/>
      <c r="F1266" s="11"/>
      <c r="I1266" s="11"/>
      <c r="P1266" s="11"/>
    </row>
    <row r="1267" spans="1:16" s="12" customFormat="1">
      <c r="A1267" s="11"/>
      <c r="C1267" s="11"/>
      <c r="D1267" s="11"/>
      <c r="E1267" s="11"/>
      <c r="F1267" s="11"/>
      <c r="I1267" s="11"/>
      <c r="P1267" s="11"/>
    </row>
    <row r="1268" spans="1:16" s="12" customFormat="1">
      <c r="A1268" s="11"/>
      <c r="C1268" s="11"/>
      <c r="D1268" s="11"/>
      <c r="E1268" s="11"/>
      <c r="F1268" s="11"/>
      <c r="I1268" s="11"/>
      <c r="P1268" s="11"/>
    </row>
    <row r="1269" spans="1:16" s="12" customFormat="1">
      <c r="A1269" s="11"/>
      <c r="C1269" s="11"/>
      <c r="D1269" s="11"/>
      <c r="E1269" s="11"/>
      <c r="F1269" s="11"/>
      <c r="I1269" s="11"/>
      <c r="P1269" s="11"/>
    </row>
    <row r="1270" spans="1:16" s="12" customFormat="1">
      <c r="A1270" s="11"/>
      <c r="C1270" s="11"/>
      <c r="D1270" s="11"/>
      <c r="E1270" s="11"/>
      <c r="F1270" s="11"/>
      <c r="I1270" s="11"/>
      <c r="P1270" s="11"/>
    </row>
    <row r="1271" spans="1:16" s="12" customFormat="1">
      <c r="A1271" s="11"/>
      <c r="C1271" s="11"/>
      <c r="D1271" s="11"/>
      <c r="E1271" s="11"/>
      <c r="F1271" s="11"/>
      <c r="I1271" s="11"/>
      <c r="P1271" s="11"/>
    </row>
    <row r="1272" spans="1:16" s="12" customFormat="1">
      <c r="A1272" s="11"/>
      <c r="C1272" s="11"/>
      <c r="D1272" s="11"/>
      <c r="E1272" s="11"/>
      <c r="F1272" s="11"/>
      <c r="I1272" s="11"/>
      <c r="P1272" s="11"/>
    </row>
    <row r="1273" spans="1:16" s="12" customFormat="1">
      <c r="A1273" s="11"/>
      <c r="C1273" s="11"/>
      <c r="D1273" s="11"/>
      <c r="E1273" s="11"/>
      <c r="F1273" s="11"/>
      <c r="I1273" s="11"/>
      <c r="P1273" s="11"/>
    </row>
    <row r="1274" spans="1:16" s="12" customFormat="1">
      <c r="A1274" s="11"/>
      <c r="C1274" s="11"/>
      <c r="D1274" s="11"/>
      <c r="E1274" s="11"/>
      <c r="F1274" s="11"/>
      <c r="I1274" s="11"/>
      <c r="P1274" s="11"/>
    </row>
    <row r="1275" spans="1:16" s="12" customFormat="1">
      <c r="A1275" s="11"/>
      <c r="C1275" s="11"/>
      <c r="D1275" s="11"/>
      <c r="E1275" s="11"/>
      <c r="F1275" s="11"/>
      <c r="I1275" s="11"/>
      <c r="P1275" s="11"/>
    </row>
    <row r="1276" spans="1:16" s="12" customFormat="1">
      <c r="A1276" s="11"/>
      <c r="C1276" s="11"/>
      <c r="D1276" s="11"/>
      <c r="E1276" s="11"/>
      <c r="F1276" s="11"/>
      <c r="I1276" s="11"/>
      <c r="P1276" s="11"/>
    </row>
    <row r="1277" spans="1:16" s="12" customFormat="1">
      <c r="A1277" s="11"/>
      <c r="C1277" s="11"/>
      <c r="D1277" s="11"/>
      <c r="E1277" s="11"/>
      <c r="F1277" s="11"/>
      <c r="I1277" s="11"/>
      <c r="P1277" s="11"/>
    </row>
    <row r="1278" spans="1:16" s="12" customFormat="1">
      <c r="A1278" s="11"/>
      <c r="C1278" s="11"/>
      <c r="D1278" s="11"/>
      <c r="E1278" s="11"/>
      <c r="F1278" s="11"/>
      <c r="I1278" s="11"/>
      <c r="P1278" s="11"/>
    </row>
    <row r="1279" spans="1:16" s="12" customFormat="1">
      <c r="A1279" s="11"/>
      <c r="C1279" s="11"/>
      <c r="D1279" s="11"/>
      <c r="E1279" s="11"/>
      <c r="F1279" s="11"/>
      <c r="I1279" s="11"/>
      <c r="P1279" s="11"/>
    </row>
    <row r="1280" spans="1:16" s="12" customFormat="1">
      <c r="A1280" s="11"/>
      <c r="C1280" s="11"/>
      <c r="D1280" s="11"/>
      <c r="E1280" s="11"/>
      <c r="F1280" s="11"/>
      <c r="I1280" s="11"/>
      <c r="P1280" s="11"/>
    </row>
    <row r="1281" spans="1:16" s="12" customFormat="1">
      <c r="A1281" s="11"/>
      <c r="C1281" s="11"/>
      <c r="D1281" s="11"/>
      <c r="E1281" s="11"/>
      <c r="F1281" s="11"/>
      <c r="I1281" s="11"/>
      <c r="P1281" s="11"/>
    </row>
    <row r="1282" spans="1:16" s="12" customFormat="1">
      <c r="A1282" s="11"/>
      <c r="C1282" s="11"/>
      <c r="D1282" s="11"/>
      <c r="E1282" s="11"/>
      <c r="F1282" s="11"/>
      <c r="I1282" s="11"/>
      <c r="P1282" s="11"/>
    </row>
    <row r="1283" spans="1:16" s="12" customFormat="1">
      <c r="A1283" s="11"/>
      <c r="C1283" s="11"/>
      <c r="D1283" s="11"/>
      <c r="E1283" s="11"/>
      <c r="F1283" s="11"/>
      <c r="I1283" s="11"/>
      <c r="P1283" s="11"/>
    </row>
    <row r="1284" spans="1:16" s="12" customFormat="1">
      <c r="A1284" s="11"/>
      <c r="C1284" s="11"/>
      <c r="D1284" s="11"/>
      <c r="E1284" s="11"/>
      <c r="F1284" s="11"/>
      <c r="I1284" s="11"/>
      <c r="P1284" s="11"/>
    </row>
    <row r="1285" spans="1:16" s="12" customFormat="1">
      <c r="A1285" s="11"/>
      <c r="C1285" s="11"/>
      <c r="D1285" s="11"/>
      <c r="E1285" s="11"/>
      <c r="F1285" s="11"/>
      <c r="I1285" s="11"/>
      <c r="P1285" s="11"/>
    </row>
    <row r="1286" spans="1:16" s="12" customFormat="1">
      <c r="A1286" s="11"/>
      <c r="C1286" s="11"/>
      <c r="D1286" s="11"/>
      <c r="E1286" s="11"/>
      <c r="F1286" s="11"/>
      <c r="I1286" s="11"/>
      <c r="P1286" s="11"/>
    </row>
    <row r="1287" spans="1:16" s="12" customFormat="1">
      <c r="A1287" s="11"/>
      <c r="C1287" s="11"/>
      <c r="D1287" s="11"/>
      <c r="E1287" s="11"/>
      <c r="F1287" s="11"/>
      <c r="I1287" s="11"/>
      <c r="P1287" s="11"/>
    </row>
    <row r="1288" spans="1:16" s="12" customFormat="1">
      <c r="A1288" s="11"/>
      <c r="C1288" s="11"/>
      <c r="D1288" s="11"/>
      <c r="E1288" s="11"/>
      <c r="F1288" s="11"/>
      <c r="I1288" s="11"/>
      <c r="P1288" s="11"/>
    </row>
    <row r="1289" spans="1:16" s="12" customFormat="1">
      <c r="A1289" s="11"/>
      <c r="C1289" s="11"/>
      <c r="D1289" s="11"/>
      <c r="E1289" s="11"/>
      <c r="F1289" s="11"/>
      <c r="I1289" s="11"/>
      <c r="P1289" s="11"/>
    </row>
    <row r="1290" spans="1:16" s="12" customFormat="1">
      <c r="A1290" s="11"/>
      <c r="C1290" s="11"/>
      <c r="D1290" s="11"/>
      <c r="E1290" s="11"/>
      <c r="F1290" s="11"/>
      <c r="I1290" s="11"/>
      <c r="P1290" s="11"/>
    </row>
    <row r="1291" spans="1:16" s="12" customFormat="1">
      <c r="A1291" s="11"/>
      <c r="C1291" s="11"/>
      <c r="D1291" s="11"/>
      <c r="E1291" s="11"/>
      <c r="F1291" s="11"/>
      <c r="I1291" s="11"/>
      <c r="P1291" s="11"/>
    </row>
    <row r="1292" spans="1:16" s="12" customFormat="1">
      <c r="A1292" s="11"/>
      <c r="C1292" s="11"/>
      <c r="D1292" s="11"/>
      <c r="E1292" s="11"/>
      <c r="F1292" s="11"/>
      <c r="I1292" s="11"/>
      <c r="P1292" s="11"/>
    </row>
    <row r="1293" spans="1:16" s="12" customFormat="1">
      <c r="A1293" s="11"/>
      <c r="C1293" s="11"/>
      <c r="D1293" s="11"/>
      <c r="E1293" s="11"/>
      <c r="F1293" s="11"/>
      <c r="I1293" s="11"/>
      <c r="P1293" s="11"/>
    </row>
    <row r="1294" spans="1:16" s="12" customFormat="1">
      <c r="A1294" s="11"/>
      <c r="C1294" s="11"/>
      <c r="D1294" s="11"/>
      <c r="E1294" s="11"/>
      <c r="F1294" s="11"/>
      <c r="I1294" s="11"/>
      <c r="P1294" s="11"/>
    </row>
    <row r="1295" spans="1:16" s="12" customFormat="1">
      <c r="A1295" s="11"/>
      <c r="C1295" s="11"/>
      <c r="D1295" s="11"/>
      <c r="E1295" s="11"/>
      <c r="F1295" s="11"/>
      <c r="I1295" s="11"/>
      <c r="P1295" s="11"/>
    </row>
    <row r="1296" spans="1:16" s="12" customFormat="1">
      <c r="A1296" s="11"/>
      <c r="C1296" s="11"/>
      <c r="D1296" s="11"/>
      <c r="E1296" s="11"/>
      <c r="F1296" s="11"/>
      <c r="I1296" s="11"/>
      <c r="P1296" s="11"/>
    </row>
    <row r="1297" spans="1:16" s="12" customFormat="1">
      <c r="A1297" s="11"/>
      <c r="C1297" s="11"/>
      <c r="D1297" s="11"/>
      <c r="E1297" s="11"/>
      <c r="F1297" s="11"/>
      <c r="I1297" s="11"/>
      <c r="P1297" s="11"/>
    </row>
    <row r="1298" spans="1:16" s="12" customFormat="1">
      <c r="A1298" s="11"/>
      <c r="C1298" s="11"/>
      <c r="D1298" s="11"/>
      <c r="E1298" s="11"/>
      <c r="F1298" s="11"/>
      <c r="I1298" s="11"/>
      <c r="P1298" s="11"/>
    </row>
    <row r="1299" spans="1:16" s="12" customFormat="1">
      <c r="A1299" s="11"/>
      <c r="C1299" s="11"/>
      <c r="D1299" s="11"/>
      <c r="E1299" s="11"/>
      <c r="F1299" s="11"/>
      <c r="I1299" s="11"/>
      <c r="P1299" s="11"/>
    </row>
    <row r="1300" spans="1:16" s="12" customFormat="1">
      <c r="A1300" s="11"/>
      <c r="C1300" s="11"/>
      <c r="D1300" s="11"/>
      <c r="E1300" s="11"/>
      <c r="F1300" s="11"/>
      <c r="I1300" s="11"/>
      <c r="P1300" s="11"/>
    </row>
    <row r="1301" spans="1:16" s="12" customFormat="1">
      <c r="A1301" s="11"/>
      <c r="C1301" s="11"/>
      <c r="D1301" s="11"/>
      <c r="E1301" s="11"/>
      <c r="F1301" s="11"/>
      <c r="I1301" s="11"/>
      <c r="P1301" s="11"/>
    </row>
    <row r="1302" spans="1:16" s="12" customFormat="1">
      <c r="A1302" s="11"/>
      <c r="C1302" s="11"/>
      <c r="D1302" s="11"/>
      <c r="E1302" s="11"/>
      <c r="F1302" s="11"/>
      <c r="I1302" s="11"/>
      <c r="P1302" s="11"/>
    </row>
    <row r="1303" spans="1:16" s="12" customFormat="1">
      <c r="A1303" s="11"/>
      <c r="C1303" s="11"/>
      <c r="D1303" s="11"/>
      <c r="E1303" s="11"/>
      <c r="F1303" s="11"/>
      <c r="I1303" s="11"/>
      <c r="P1303" s="11"/>
    </row>
    <row r="1304" spans="1:16" s="12" customFormat="1">
      <c r="A1304" s="11"/>
      <c r="C1304" s="11"/>
      <c r="D1304" s="11"/>
      <c r="E1304" s="11"/>
      <c r="F1304" s="11"/>
      <c r="I1304" s="11"/>
      <c r="P1304" s="11"/>
    </row>
    <row r="1305" spans="1:16" s="12" customFormat="1">
      <c r="A1305" s="11"/>
      <c r="C1305" s="11"/>
      <c r="D1305" s="11"/>
      <c r="E1305" s="11"/>
      <c r="F1305" s="11"/>
      <c r="I1305" s="11"/>
      <c r="P1305" s="11"/>
    </row>
    <row r="1306" spans="1:16" s="12" customFormat="1">
      <c r="A1306" s="11"/>
      <c r="C1306" s="11"/>
      <c r="D1306" s="11"/>
      <c r="E1306" s="11"/>
      <c r="F1306" s="11"/>
      <c r="I1306" s="11"/>
      <c r="P1306" s="11"/>
    </row>
    <row r="1307" spans="1:16" s="12" customFormat="1">
      <c r="A1307" s="11"/>
      <c r="C1307" s="11"/>
      <c r="D1307" s="11"/>
      <c r="E1307" s="11"/>
      <c r="F1307" s="11"/>
      <c r="I1307" s="11"/>
      <c r="P1307" s="11"/>
    </row>
    <row r="1308" spans="1:16" s="12" customFormat="1">
      <c r="A1308" s="11"/>
      <c r="C1308" s="11"/>
      <c r="D1308" s="11"/>
      <c r="E1308" s="11"/>
      <c r="F1308" s="11"/>
      <c r="I1308" s="11"/>
      <c r="P1308" s="11"/>
    </row>
    <row r="1309" spans="1:16" s="12" customFormat="1">
      <c r="A1309" s="11"/>
      <c r="C1309" s="11"/>
      <c r="D1309" s="11"/>
      <c r="E1309" s="11"/>
      <c r="F1309" s="11"/>
      <c r="I1309" s="11"/>
      <c r="P1309" s="11"/>
    </row>
    <row r="1310" spans="1:16" s="12" customFormat="1">
      <c r="A1310" s="11"/>
      <c r="C1310" s="11"/>
      <c r="D1310" s="11"/>
      <c r="E1310" s="11"/>
      <c r="F1310" s="11"/>
      <c r="I1310" s="11"/>
      <c r="P1310" s="11"/>
    </row>
    <row r="1311" spans="1:16" s="12" customFormat="1">
      <c r="A1311" s="11"/>
      <c r="C1311" s="11"/>
      <c r="D1311" s="11"/>
      <c r="E1311" s="11"/>
      <c r="F1311" s="11"/>
      <c r="I1311" s="11"/>
      <c r="P1311" s="11"/>
    </row>
    <row r="1312" spans="1:16" s="12" customFormat="1">
      <c r="A1312" s="11"/>
      <c r="C1312" s="11"/>
      <c r="D1312" s="11"/>
      <c r="E1312" s="11"/>
      <c r="F1312" s="11"/>
      <c r="I1312" s="11"/>
      <c r="P1312" s="11"/>
    </row>
    <row r="1313" spans="1:16" s="12" customFormat="1">
      <c r="A1313" s="11"/>
      <c r="C1313" s="11"/>
      <c r="D1313" s="11"/>
      <c r="E1313" s="11"/>
      <c r="F1313" s="11"/>
      <c r="I1313" s="11"/>
      <c r="P1313" s="11"/>
    </row>
    <row r="1314" spans="1:16" s="12" customFormat="1">
      <c r="A1314" s="11"/>
      <c r="C1314" s="11"/>
      <c r="D1314" s="11"/>
      <c r="E1314" s="11"/>
      <c r="F1314" s="11"/>
      <c r="I1314" s="11"/>
      <c r="P1314" s="11"/>
    </row>
    <row r="1315" spans="1:16" s="12" customFormat="1">
      <c r="A1315" s="11"/>
      <c r="C1315" s="11"/>
      <c r="D1315" s="11"/>
      <c r="E1315" s="11"/>
      <c r="F1315" s="11"/>
      <c r="I1315" s="11"/>
      <c r="P1315" s="11"/>
    </row>
    <row r="1316" spans="1:16" s="12" customFormat="1">
      <c r="A1316" s="11"/>
      <c r="C1316" s="11"/>
      <c r="D1316" s="11"/>
      <c r="E1316" s="11"/>
      <c r="F1316" s="11"/>
      <c r="I1316" s="11"/>
      <c r="P1316" s="11"/>
    </row>
    <row r="1317" spans="1:16" s="12" customFormat="1">
      <c r="A1317" s="11"/>
      <c r="C1317" s="11"/>
      <c r="D1317" s="11"/>
      <c r="E1317" s="11"/>
      <c r="F1317" s="11"/>
      <c r="I1317" s="11"/>
      <c r="P1317" s="11"/>
    </row>
    <row r="1318" spans="1:16" s="12" customFormat="1">
      <c r="A1318" s="11"/>
      <c r="C1318" s="11"/>
      <c r="D1318" s="11"/>
      <c r="E1318" s="11"/>
      <c r="F1318" s="11"/>
      <c r="I1318" s="11"/>
      <c r="P1318" s="11"/>
    </row>
    <row r="1319" spans="1:16" s="12" customFormat="1">
      <c r="A1319" s="11"/>
      <c r="C1319" s="11"/>
      <c r="D1319" s="11"/>
      <c r="E1319" s="11"/>
      <c r="F1319" s="11"/>
      <c r="I1319" s="11"/>
      <c r="P1319" s="11"/>
    </row>
    <row r="1320" spans="1:16" s="12" customFormat="1">
      <c r="A1320" s="11"/>
      <c r="C1320" s="11"/>
      <c r="D1320" s="11"/>
      <c r="E1320" s="11"/>
      <c r="F1320" s="11"/>
      <c r="I1320" s="11"/>
      <c r="P1320" s="11"/>
    </row>
    <row r="1321" spans="1:16" s="12" customFormat="1">
      <c r="A1321" s="11"/>
      <c r="C1321" s="11"/>
      <c r="D1321" s="11"/>
      <c r="E1321" s="11"/>
      <c r="F1321" s="11"/>
      <c r="I1321" s="11"/>
      <c r="P1321" s="11"/>
    </row>
    <row r="1322" spans="1:16" s="12" customFormat="1">
      <c r="A1322" s="11"/>
      <c r="C1322" s="11"/>
      <c r="D1322" s="11"/>
      <c r="E1322" s="11"/>
      <c r="F1322" s="11"/>
      <c r="I1322" s="11"/>
      <c r="P1322" s="11"/>
    </row>
    <row r="1323" spans="1:16" s="12" customFormat="1">
      <c r="A1323" s="11"/>
      <c r="C1323" s="11"/>
      <c r="D1323" s="11"/>
      <c r="E1323" s="11"/>
      <c r="F1323" s="11"/>
      <c r="I1323" s="11"/>
      <c r="P1323" s="11"/>
    </row>
    <row r="1324" spans="1:16" s="12" customFormat="1">
      <c r="A1324" s="11"/>
      <c r="C1324" s="11"/>
      <c r="D1324" s="11"/>
      <c r="E1324" s="11"/>
      <c r="F1324" s="11"/>
      <c r="I1324" s="11"/>
      <c r="P1324" s="11"/>
    </row>
    <row r="1325" spans="1:16" s="12" customFormat="1">
      <c r="A1325" s="11"/>
      <c r="C1325" s="11"/>
      <c r="D1325" s="11"/>
      <c r="E1325" s="11"/>
      <c r="F1325" s="11"/>
      <c r="I1325" s="11"/>
      <c r="P1325" s="11"/>
    </row>
    <row r="1326" spans="1:16" s="12" customFormat="1">
      <c r="A1326" s="11"/>
      <c r="C1326" s="11"/>
      <c r="D1326" s="11"/>
      <c r="E1326" s="11"/>
      <c r="F1326" s="11"/>
      <c r="I1326" s="11"/>
      <c r="P1326" s="11"/>
    </row>
    <row r="1327" spans="1:16" s="12" customFormat="1">
      <c r="A1327" s="11"/>
      <c r="C1327" s="11"/>
      <c r="D1327" s="11"/>
      <c r="E1327" s="11"/>
      <c r="F1327" s="11"/>
      <c r="I1327" s="11"/>
      <c r="P1327" s="11"/>
    </row>
    <row r="1328" spans="1:16" s="12" customFormat="1">
      <c r="A1328" s="11"/>
      <c r="C1328" s="11"/>
      <c r="D1328" s="11"/>
      <c r="E1328" s="11"/>
      <c r="F1328" s="11"/>
      <c r="I1328" s="11"/>
      <c r="P1328" s="11"/>
    </row>
    <row r="1329" spans="1:16" s="12" customFormat="1">
      <c r="A1329" s="11"/>
      <c r="C1329" s="11"/>
      <c r="D1329" s="11"/>
      <c r="E1329" s="11"/>
      <c r="F1329" s="11"/>
      <c r="I1329" s="11"/>
      <c r="P1329" s="11"/>
    </row>
    <row r="1330" spans="1:16" s="12" customFormat="1">
      <c r="A1330" s="11"/>
      <c r="C1330" s="11"/>
      <c r="D1330" s="11"/>
      <c r="E1330" s="11"/>
      <c r="F1330" s="11"/>
      <c r="I1330" s="11"/>
      <c r="P1330" s="11"/>
    </row>
    <row r="1331" spans="1:16" s="12" customFormat="1">
      <c r="A1331" s="11"/>
      <c r="C1331" s="11"/>
      <c r="D1331" s="11"/>
      <c r="E1331" s="11"/>
      <c r="F1331" s="11"/>
      <c r="I1331" s="11"/>
      <c r="P1331" s="11"/>
    </row>
    <row r="1332" spans="1:16" s="12" customFormat="1">
      <c r="A1332" s="11"/>
      <c r="C1332" s="11"/>
      <c r="D1332" s="11"/>
      <c r="E1332" s="11"/>
      <c r="F1332" s="11"/>
      <c r="I1332" s="11"/>
      <c r="P1332" s="11"/>
    </row>
    <row r="1333" spans="1:16" s="12" customFormat="1">
      <c r="A1333" s="11"/>
      <c r="C1333" s="11"/>
      <c r="D1333" s="11"/>
      <c r="E1333" s="11"/>
      <c r="F1333" s="11"/>
      <c r="I1333" s="11"/>
      <c r="P1333" s="11"/>
    </row>
    <row r="1334" spans="1:16" s="12" customFormat="1">
      <c r="A1334" s="11"/>
      <c r="C1334" s="11"/>
      <c r="D1334" s="11"/>
      <c r="E1334" s="11"/>
      <c r="F1334" s="11"/>
      <c r="I1334" s="11"/>
      <c r="P1334" s="11"/>
    </row>
    <row r="1335" spans="1:16" s="12" customFormat="1">
      <c r="A1335" s="11"/>
      <c r="C1335" s="11"/>
      <c r="D1335" s="11"/>
      <c r="E1335" s="11"/>
      <c r="F1335" s="11"/>
      <c r="I1335" s="11"/>
      <c r="P1335" s="11"/>
    </row>
    <row r="1336" spans="1:16" s="12" customFormat="1">
      <c r="A1336" s="11"/>
      <c r="C1336" s="11"/>
      <c r="D1336" s="11"/>
      <c r="E1336" s="11"/>
      <c r="F1336" s="11"/>
      <c r="I1336" s="11"/>
      <c r="P1336" s="11"/>
    </row>
    <row r="1337" spans="1:16" s="12" customFormat="1">
      <c r="A1337" s="11"/>
      <c r="C1337" s="11"/>
      <c r="D1337" s="11"/>
      <c r="E1337" s="11"/>
      <c r="F1337" s="11"/>
      <c r="I1337" s="11"/>
      <c r="P1337" s="11"/>
    </row>
    <row r="1338" spans="1:16" s="12" customFormat="1">
      <c r="A1338" s="11"/>
      <c r="C1338" s="11"/>
      <c r="D1338" s="11"/>
      <c r="E1338" s="11"/>
      <c r="F1338" s="11"/>
      <c r="I1338" s="11"/>
      <c r="P1338" s="11"/>
    </row>
    <row r="1339" spans="1:16" s="12" customFormat="1">
      <c r="A1339" s="11"/>
      <c r="C1339" s="11"/>
      <c r="D1339" s="11"/>
      <c r="E1339" s="11"/>
      <c r="F1339" s="11"/>
      <c r="I1339" s="11"/>
      <c r="P1339" s="11"/>
    </row>
    <row r="1340" spans="1:16" s="12" customFormat="1">
      <c r="A1340" s="11"/>
      <c r="C1340" s="11"/>
      <c r="D1340" s="11"/>
      <c r="E1340" s="11"/>
      <c r="F1340" s="11"/>
      <c r="I1340" s="11"/>
      <c r="P1340" s="11"/>
    </row>
    <row r="1341" spans="1:16" s="12" customFormat="1">
      <c r="A1341" s="11"/>
      <c r="C1341" s="11"/>
      <c r="D1341" s="11"/>
      <c r="E1341" s="11"/>
      <c r="F1341" s="11"/>
      <c r="I1341" s="11"/>
      <c r="P1341" s="11"/>
    </row>
    <row r="1342" spans="1:16" s="12" customFormat="1">
      <c r="A1342" s="11"/>
      <c r="C1342" s="11"/>
      <c r="D1342" s="11"/>
      <c r="E1342" s="11"/>
      <c r="F1342" s="11"/>
      <c r="I1342" s="11"/>
      <c r="P1342" s="11"/>
    </row>
    <row r="1343" spans="1:16" s="12" customFormat="1">
      <c r="A1343" s="11"/>
      <c r="C1343" s="11"/>
      <c r="D1343" s="11"/>
      <c r="E1343" s="11"/>
      <c r="F1343" s="11"/>
      <c r="I1343" s="11"/>
      <c r="P1343" s="11"/>
    </row>
    <row r="1344" spans="1:16" s="12" customFormat="1">
      <c r="A1344" s="11"/>
      <c r="C1344" s="11"/>
      <c r="D1344" s="11"/>
      <c r="E1344" s="11"/>
      <c r="F1344" s="11"/>
      <c r="I1344" s="11"/>
      <c r="P1344" s="11"/>
    </row>
    <row r="1345" spans="1:16" s="12" customFormat="1">
      <c r="A1345" s="11"/>
      <c r="C1345" s="11"/>
      <c r="D1345" s="11"/>
      <c r="E1345" s="11"/>
      <c r="F1345" s="11"/>
      <c r="I1345" s="11"/>
      <c r="P1345" s="11"/>
    </row>
    <row r="1346" spans="1:16" s="12" customFormat="1">
      <c r="A1346" s="11"/>
      <c r="C1346" s="11"/>
      <c r="D1346" s="11"/>
      <c r="E1346" s="11"/>
      <c r="F1346" s="11"/>
      <c r="I1346" s="11"/>
      <c r="P1346" s="11"/>
    </row>
    <row r="1347" spans="1:16" s="12" customFormat="1">
      <c r="A1347" s="11"/>
      <c r="C1347" s="11"/>
      <c r="D1347" s="11"/>
      <c r="E1347" s="11"/>
      <c r="F1347" s="11"/>
      <c r="I1347" s="11"/>
      <c r="P1347" s="11"/>
    </row>
    <row r="1348" spans="1:16" s="12" customFormat="1">
      <c r="A1348" s="11"/>
      <c r="C1348" s="11"/>
      <c r="D1348" s="11"/>
      <c r="E1348" s="11"/>
      <c r="F1348" s="11"/>
      <c r="I1348" s="11"/>
      <c r="P1348" s="11"/>
    </row>
    <row r="1349" spans="1:16" s="12" customFormat="1">
      <c r="A1349" s="11"/>
      <c r="C1349" s="11"/>
      <c r="D1349" s="11"/>
      <c r="E1349" s="11"/>
      <c r="F1349" s="11"/>
      <c r="I1349" s="11"/>
      <c r="P1349" s="11"/>
    </row>
    <row r="1350" spans="1:16" s="12" customFormat="1">
      <c r="A1350" s="11"/>
      <c r="C1350" s="11"/>
      <c r="D1350" s="11"/>
      <c r="E1350" s="11"/>
      <c r="F1350" s="11"/>
      <c r="I1350" s="11"/>
      <c r="P1350" s="11"/>
    </row>
    <row r="1351" spans="1:16" s="12" customFormat="1">
      <c r="A1351" s="11"/>
      <c r="C1351" s="11"/>
      <c r="D1351" s="11"/>
      <c r="E1351" s="11"/>
      <c r="F1351" s="11"/>
      <c r="I1351" s="11"/>
      <c r="P1351" s="11"/>
    </row>
    <row r="1352" spans="1:16" s="12" customFormat="1">
      <c r="A1352" s="11"/>
      <c r="C1352" s="11"/>
      <c r="D1352" s="11"/>
      <c r="E1352" s="11"/>
      <c r="F1352" s="11"/>
      <c r="I1352" s="11"/>
      <c r="P1352" s="11"/>
    </row>
    <row r="1353" spans="1:16" s="12" customFormat="1">
      <c r="A1353" s="11"/>
      <c r="C1353" s="11"/>
      <c r="D1353" s="11"/>
      <c r="E1353" s="11"/>
      <c r="F1353" s="11"/>
      <c r="I1353" s="11"/>
      <c r="P1353" s="11"/>
    </row>
    <row r="1354" spans="1:16" s="12" customFormat="1">
      <c r="A1354" s="11"/>
      <c r="C1354" s="11"/>
      <c r="D1354" s="11"/>
      <c r="E1354" s="11"/>
      <c r="F1354" s="11"/>
      <c r="I1354" s="11"/>
      <c r="P1354" s="11"/>
    </row>
    <row r="1355" spans="1:16" s="12" customFormat="1">
      <c r="A1355" s="11"/>
      <c r="C1355" s="11"/>
      <c r="D1355" s="11"/>
      <c r="E1355" s="11"/>
      <c r="F1355" s="11"/>
      <c r="I1355" s="11"/>
      <c r="P1355" s="11"/>
    </row>
    <row r="1356" spans="1:16" s="12" customFormat="1">
      <c r="A1356" s="11"/>
      <c r="C1356" s="11"/>
      <c r="D1356" s="11"/>
      <c r="E1356" s="11"/>
      <c r="F1356" s="11"/>
      <c r="I1356" s="11"/>
      <c r="P1356" s="11"/>
    </row>
    <row r="1357" spans="1:16" s="12" customFormat="1">
      <c r="A1357" s="11"/>
      <c r="C1357" s="11"/>
      <c r="D1357" s="11"/>
      <c r="E1357" s="11"/>
      <c r="F1357" s="11"/>
      <c r="I1357" s="11"/>
      <c r="P1357" s="11"/>
    </row>
    <row r="1358" spans="1:16" s="12" customFormat="1">
      <c r="A1358" s="11"/>
      <c r="C1358" s="11"/>
      <c r="D1358" s="11"/>
      <c r="E1358" s="11"/>
      <c r="F1358" s="11"/>
      <c r="I1358" s="11"/>
      <c r="P1358" s="11"/>
    </row>
    <row r="1359" spans="1:16" s="12" customFormat="1">
      <c r="A1359" s="11"/>
      <c r="C1359" s="11"/>
      <c r="D1359" s="11"/>
      <c r="E1359" s="11"/>
      <c r="F1359" s="11"/>
      <c r="I1359" s="11"/>
      <c r="P1359" s="11"/>
    </row>
    <row r="1360" spans="1:16" s="12" customFormat="1">
      <c r="A1360" s="11"/>
      <c r="C1360" s="11"/>
      <c r="D1360" s="11"/>
      <c r="E1360" s="11"/>
      <c r="F1360" s="11"/>
      <c r="I1360" s="11"/>
      <c r="P1360" s="11"/>
    </row>
    <row r="1361" spans="1:16" s="12" customFormat="1">
      <c r="A1361" s="11"/>
      <c r="C1361" s="11"/>
      <c r="D1361" s="11"/>
      <c r="E1361" s="11"/>
      <c r="F1361" s="11"/>
      <c r="I1361" s="11"/>
      <c r="P1361" s="11"/>
    </row>
    <row r="1362" spans="1:16" s="12" customFormat="1">
      <c r="A1362" s="11"/>
      <c r="C1362" s="11"/>
      <c r="D1362" s="11"/>
      <c r="E1362" s="11"/>
      <c r="F1362" s="11"/>
      <c r="I1362" s="11"/>
      <c r="P1362" s="11"/>
    </row>
    <row r="1363" spans="1:16" s="12" customFormat="1">
      <c r="A1363" s="11"/>
      <c r="C1363" s="11"/>
      <c r="D1363" s="11"/>
      <c r="E1363" s="11"/>
      <c r="F1363" s="11"/>
      <c r="I1363" s="11"/>
      <c r="P1363" s="11"/>
    </row>
    <row r="1364" spans="1:16" s="12" customFormat="1">
      <c r="A1364" s="11"/>
      <c r="C1364" s="11"/>
      <c r="D1364" s="11"/>
      <c r="E1364" s="11"/>
      <c r="F1364" s="11"/>
      <c r="I1364" s="11"/>
      <c r="P1364" s="11"/>
    </row>
    <row r="1365" spans="1:16" s="12" customFormat="1">
      <c r="A1365" s="11"/>
      <c r="C1365" s="11"/>
      <c r="D1365" s="11"/>
      <c r="E1365" s="11"/>
      <c r="F1365" s="11"/>
      <c r="I1365" s="11"/>
      <c r="P1365" s="11"/>
    </row>
    <row r="1366" spans="1:16" s="12" customFormat="1">
      <c r="A1366" s="11"/>
      <c r="C1366" s="11"/>
      <c r="D1366" s="11"/>
      <c r="E1366" s="11"/>
      <c r="F1366" s="11"/>
      <c r="I1366" s="11"/>
      <c r="P1366" s="11"/>
    </row>
    <row r="1367" spans="1:16" s="12" customFormat="1">
      <c r="A1367" s="11"/>
      <c r="C1367" s="11"/>
      <c r="D1367" s="11"/>
      <c r="E1367" s="11"/>
      <c r="F1367" s="11"/>
      <c r="I1367" s="11"/>
      <c r="P1367" s="11"/>
    </row>
    <row r="1368" spans="1:16" s="12" customFormat="1">
      <c r="A1368" s="11"/>
      <c r="C1368" s="11"/>
      <c r="D1368" s="11"/>
      <c r="E1368" s="11"/>
      <c r="F1368" s="11"/>
      <c r="I1368" s="11"/>
      <c r="P1368" s="11"/>
    </row>
    <row r="1369" spans="1:16" s="12" customFormat="1">
      <c r="A1369" s="11"/>
      <c r="C1369" s="11"/>
      <c r="D1369" s="11"/>
      <c r="E1369" s="11"/>
      <c r="F1369" s="11"/>
      <c r="I1369" s="11"/>
      <c r="P1369" s="11"/>
    </row>
    <row r="1370" spans="1:16" s="12" customFormat="1">
      <c r="A1370" s="11"/>
      <c r="C1370" s="11"/>
      <c r="D1370" s="11"/>
      <c r="E1370" s="11"/>
      <c r="F1370" s="11"/>
      <c r="I1370" s="11"/>
      <c r="P1370" s="11"/>
    </row>
    <row r="1371" spans="1:16" s="12" customFormat="1">
      <c r="A1371" s="11"/>
      <c r="C1371" s="11"/>
      <c r="D1371" s="11"/>
      <c r="E1371" s="11"/>
      <c r="F1371" s="11"/>
      <c r="I1371" s="11"/>
      <c r="P1371" s="11"/>
    </row>
    <row r="1372" spans="1:16" s="12" customFormat="1">
      <c r="A1372" s="11"/>
      <c r="C1372" s="11"/>
      <c r="D1372" s="11"/>
      <c r="E1372" s="11"/>
      <c r="F1372" s="11"/>
      <c r="I1372" s="11"/>
      <c r="P1372" s="11"/>
    </row>
    <row r="1373" spans="1:16" s="12" customFormat="1">
      <c r="A1373" s="11"/>
      <c r="C1373" s="11"/>
      <c r="D1373" s="11"/>
      <c r="E1373" s="11"/>
      <c r="F1373" s="11"/>
      <c r="I1373" s="11"/>
      <c r="P1373" s="11"/>
    </row>
    <row r="1374" spans="1:16" s="12" customFormat="1">
      <c r="A1374" s="11"/>
      <c r="C1374" s="11"/>
      <c r="D1374" s="11"/>
      <c r="E1374" s="11"/>
      <c r="F1374" s="11"/>
      <c r="I1374" s="11"/>
      <c r="P1374" s="11"/>
    </row>
    <row r="1375" spans="1:16" s="12" customFormat="1">
      <c r="A1375" s="11"/>
      <c r="C1375" s="11"/>
      <c r="D1375" s="11"/>
      <c r="E1375" s="11"/>
      <c r="F1375" s="11"/>
      <c r="I1375" s="11"/>
      <c r="P1375" s="11"/>
    </row>
    <row r="1376" spans="1:16" s="12" customFormat="1">
      <c r="A1376" s="11"/>
      <c r="C1376" s="11"/>
      <c r="D1376" s="11"/>
      <c r="E1376" s="11"/>
      <c r="F1376" s="11"/>
      <c r="I1376" s="11"/>
      <c r="P1376" s="11"/>
    </row>
    <row r="1377" spans="1:16" s="12" customFormat="1">
      <c r="A1377" s="11"/>
      <c r="C1377" s="11"/>
      <c r="D1377" s="11"/>
      <c r="E1377" s="11"/>
      <c r="F1377" s="11"/>
      <c r="I1377" s="11"/>
      <c r="P1377" s="11"/>
    </row>
    <row r="1378" spans="1:16" s="12" customFormat="1">
      <c r="A1378" s="11"/>
      <c r="C1378" s="11"/>
      <c r="D1378" s="11"/>
      <c r="E1378" s="11"/>
      <c r="F1378" s="11"/>
      <c r="I1378" s="11"/>
      <c r="P1378" s="11"/>
    </row>
    <row r="1379" spans="1:16" s="12" customFormat="1">
      <c r="A1379" s="11"/>
      <c r="C1379" s="11"/>
      <c r="D1379" s="11"/>
      <c r="E1379" s="11"/>
      <c r="F1379" s="11"/>
      <c r="I1379" s="11"/>
      <c r="P1379" s="11"/>
    </row>
    <row r="1380" spans="1:16" s="12" customFormat="1">
      <c r="A1380" s="11"/>
      <c r="C1380" s="11"/>
      <c r="D1380" s="11"/>
      <c r="E1380" s="11"/>
      <c r="F1380" s="11"/>
      <c r="I1380" s="11"/>
      <c r="P1380" s="11"/>
    </row>
    <row r="1381" spans="1:16" s="12" customFormat="1">
      <c r="A1381" s="11"/>
      <c r="C1381" s="11"/>
      <c r="D1381" s="11"/>
      <c r="E1381" s="11"/>
      <c r="F1381" s="11"/>
      <c r="I1381" s="11"/>
      <c r="P1381" s="11"/>
    </row>
    <row r="1382" spans="1:16" s="12" customFormat="1">
      <c r="A1382" s="11"/>
      <c r="C1382" s="11"/>
      <c r="D1382" s="11"/>
      <c r="E1382" s="11"/>
      <c r="F1382" s="11"/>
      <c r="I1382" s="11"/>
      <c r="P1382" s="11"/>
    </row>
    <row r="1383" spans="1:16" s="12" customFormat="1">
      <c r="A1383" s="11"/>
      <c r="C1383" s="11"/>
      <c r="D1383" s="11"/>
      <c r="E1383" s="11"/>
      <c r="F1383" s="11"/>
      <c r="I1383" s="11"/>
      <c r="P1383" s="11"/>
    </row>
    <row r="1384" spans="1:16" s="12" customFormat="1">
      <c r="A1384" s="11"/>
      <c r="C1384" s="11"/>
      <c r="D1384" s="11"/>
      <c r="E1384" s="11"/>
      <c r="F1384" s="11"/>
      <c r="I1384" s="11"/>
      <c r="P1384" s="11"/>
    </row>
    <row r="1385" spans="1:16" s="12" customFormat="1">
      <c r="A1385" s="11"/>
      <c r="C1385" s="11"/>
      <c r="D1385" s="11"/>
      <c r="E1385" s="11"/>
      <c r="F1385" s="11"/>
      <c r="I1385" s="11"/>
      <c r="P1385" s="11"/>
    </row>
    <row r="1386" spans="1:16" s="12" customFormat="1">
      <c r="A1386" s="11"/>
      <c r="C1386" s="11"/>
      <c r="D1386" s="11"/>
      <c r="E1386" s="11"/>
      <c r="F1386" s="11"/>
      <c r="I1386" s="11"/>
      <c r="P1386" s="11"/>
    </row>
    <row r="1387" spans="1:16" s="12" customFormat="1">
      <c r="A1387" s="11"/>
      <c r="C1387" s="11"/>
      <c r="D1387" s="11"/>
      <c r="E1387" s="11"/>
      <c r="F1387" s="11"/>
      <c r="I1387" s="11"/>
      <c r="P1387" s="11"/>
    </row>
    <row r="1388" spans="1:16" s="12" customFormat="1">
      <c r="A1388" s="11"/>
      <c r="C1388" s="11"/>
      <c r="D1388" s="11"/>
      <c r="E1388" s="11"/>
      <c r="F1388" s="11"/>
      <c r="I1388" s="11"/>
      <c r="P1388" s="11"/>
    </row>
    <row r="1389" spans="1:16" s="12" customFormat="1">
      <c r="A1389" s="11"/>
      <c r="C1389" s="11"/>
      <c r="D1389" s="11"/>
      <c r="E1389" s="11"/>
      <c r="F1389" s="11"/>
      <c r="I1389" s="11"/>
      <c r="P1389" s="11"/>
    </row>
    <row r="1390" spans="1:16" s="12" customFormat="1">
      <c r="A1390" s="11"/>
      <c r="C1390" s="11"/>
      <c r="D1390" s="11"/>
      <c r="E1390" s="11"/>
      <c r="F1390" s="11"/>
      <c r="I1390" s="11"/>
      <c r="P1390" s="11"/>
    </row>
    <row r="1391" spans="1:16" s="12" customFormat="1">
      <c r="A1391" s="11"/>
      <c r="C1391" s="11"/>
      <c r="D1391" s="11"/>
      <c r="E1391" s="11"/>
      <c r="F1391" s="11"/>
      <c r="I1391" s="11"/>
      <c r="P1391" s="11"/>
    </row>
    <row r="1392" spans="1:16" s="12" customFormat="1">
      <c r="A1392" s="11"/>
      <c r="C1392" s="11"/>
      <c r="D1392" s="11"/>
      <c r="E1392" s="11"/>
      <c r="F1392" s="11"/>
      <c r="I1392" s="11"/>
      <c r="P1392" s="11"/>
    </row>
    <row r="1393" spans="1:16" s="12" customFormat="1">
      <c r="A1393" s="11"/>
      <c r="C1393" s="11"/>
      <c r="D1393" s="11"/>
      <c r="E1393" s="11"/>
      <c r="F1393" s="11"/>
      <c r="I1393" s="11"/>
      <c r="P1393" s="11"/>
    </row>
    <row r="1394" spans="1:16" s="12" customFormat="1">
      <c r="A1394" s="11"/>
      <c r="C1394" s="11"/>
      <c r="D1394" s="11"/>
      <c r="E1394" s="11"/>
      <c r="F1394" s="11"/>
      <c r="I1394" s="11"/>
      <c r="P1394" s="11"/>
    </row>
    <row r="1395" spans="1:16" s="12" customFormat="1">
      <c r="A1395" s="11"/>
      <c r="C1395" s="11"/>
      <c r="D1395" s="11"/>
      <c r="E1395" s="11"/>
      <c r="F1395" s="11"/>
      <c r="I1395" s="11"/>
      <c r="P1395" s="11"/>
    </row>
    <row r="1396" spans="1:16" s="12" customFormat="1">
      <c r="A1396" s="11"/>
      <c r="C1396" s="11"/>
      <c r="D1396" s="11"/>
      <c r="E1396" s="11"/>
      <c r="F1396" s="11"/>
      <c r="I1396" s="11"/>
      <c r="P1396" s="11"/>
    </row>
    <row r="1397" spans="1:16" s="12" customFormat="1">
      <c r="A1397" s="11"/>
      <c r="C1397" s="11"/>
      <c r="D1397" s="11"/>
      <c r="E1397" s="11"/>
      <c r="F1397" s="11"/>
      <c r="I1397" s="11"/>
      <c r="P1397" s="11"/>
    </row>
    <row r="1398" spans="1:16" s="12" customFormat="1">
      <c r="A1398" s="11"/>
      <c r="C1398" s="11"/>
      <c r="D1398" s="11"/>
      <c r="E1398" s="11"/>
      <c r="F1398" s="11"/>
      <c r="I1398" s="11"/>
      <c r="P1398" s="11"/>
    </row>
    <row r="1399" spans="1:16" s="12" customFormat="1">
      <c r="A1399" s="11"/>
      <c r="C1399" s="11"/>
      <c r="D1399" s="11"/>
      <c r="E1399" s="11"/>
      <c r="F1399" s="11"/>
      <c r="I1399" s="11"/>
      <c r="P1399" s="11"/>
    </row>
    <row r="1400" spans="1:16" s="12" customFormat="1">
      <c r="A1400" s="11"/>
      <c r="C1400" s="11"/>
      <c r="D1400" s="11"/>
      <c r="E1400" s="11"/>
      <c r="F1400" s="11"/>
      <c r="I1400" s="11"/>
      <c r="P1400" s="11"/>
    </row>
    <row r="1401" spans="1:16" s="12" customFormat="1">
      <c r="A1401" s="11"/>
      <c r="C1401" s="11"/>
      <c r="D1401" s="11"/>
      <c r="E1401" s="11"/>
      <c r="F1401" s="11"/>
      <c r="I1401" s="11"/>
      <c r="P1401" s="11"/>
    </row>
    <row r="1402" spans="1:16" s="12" customFormat="1">
      <c r="A1402" s="11"/>
      <c r="C1402" s="11"/>
      <c r="D1402" s="11"/>
      <c r="E1402" s="11"/>
      <c r="F1402" s="11"/>
      <c r="I1402" s="11"/>
      <c r="P1402" s="11"/>
    </row>
    <row r="1403" spans="1:16" s="12" customFormat="1">
      <c r="A1403" s="11"/>
      <c r="C1403" s="11"/>
      <c r="D1403" s="11"/>
      <c r="E1403" s="11"/>
      <c r="F1403" s="11"/>
      <c r="I1403" s="11"/>
      <c r="P1403" s="11"/>
    </row>
    <row r="1404" spans="1:16" s="12" customFormat="1">
      <c r="A1404" s="11"/>
      <c r="C1404" s="11"/>
      <c r="D1404" s="11"/>
      <c r="E1404" s="11"/>
      <c r="F1404" s="11"/>
      <c r="I1404" s="11"/>
      <c r="P1404" s="11"/>
    </row>
    <row r="1405" spans="1:16" s="12" customFormat="1">
      <c r="A1405" s="11"/>
      <c r="C1405" s="11"/>
      <c r="D1405" s="11"/>
      <c r="E1405" s="11"/>
      <c r="F1405" s="11"/>
      <c r="I1405" s="11"/>
      <c r="P1405" s="11"/>
    </row>
    <row r="1406" spans="1:16" s="12" customFormat="1">
      <c r="A1406" s="11"/>
      <c r="C1406" s="11"/>
      <c r="D1406" s="11"/>
      <c r="E1406" s="11"/>
      <c r="F1406" s="11"/>
      <c r="I1406" s="11"/>
      <c r="P1406" s="11"/>
    </row>
    <row r="1407" spans="1:16" s="12" customFormat="1">
      <c r="A1407" s="11"/>
      <c r="C1407" s="11"/>
      <c r="D1407" s="11"/>
      <c r="E1407" s="11"/>
      <c r="F1407" s="11"/>
      <c r="I1407" s="11"/>
      <c r="P1407" s="11"/>
    </row>
    <row r="1408" spans="1:16" s="12" customFormat="1">
      <c r="A1408" s="11"/>
      <c r="C1408" s="11"/>
      <c r="D1408" s="11"/>
      <c r="E1408" s="11"/>
      <c r="F1408" s="11"/>
      <c r="I1408" s="11"/>
      <c r="P1408" s="11"/>
    </row>
    <row r="1409" spans="1:16" s="12" customFormat="1">
      <c r="A1409" s="11"/>
      <c r="C1409" s="11"/>
      <c r="D1409" s="11"/>
      <c r="E1409" s="11"/>
      <c r="F1409" s="11"/>
      <c r="I1409" s="11"/>
      <c r="P1409" s="11"/>
    </row>
    <row r="1410" spans="1:16" s="12" customFormat="1">
      <c r="A1410" s="11"/>
      <c r="C1410" s="11"/>
      <c r="D1410" s="11"/>
      <c r="E1410" s="11"/>
      <c r="F1410" s="11"/>
      <c r="I1410" s="11"/>
      <c r="P1410" s="11"/>
    </row>
    <row r="1411" spans="1:16" s="12" customFormat="1">
      <c r="A1411" s="11"/>
      <c r="C1411" s="11"/>
      <c r="D1411" s="11"/>
      <c r="E1411" s="11"/>
      <c r="F1411" s="11"/>
      <c r="I1411" s="11"/>
      <c r="P1411" s="11"/>
    </row>
    <row r="1412" spans="1:16" s="12" customFormat="1">
      <c r="A1412" s="11"/>
      <c r="C1412" s="11"/>
      <c r="D1412" s="11"/>
      <c r="E1412" s="11"/>
      <c r="F1412" s="11"/>
      <c r="I1412" s="11"/>
      <c r="P1412" s="11"/>
    </row>
    <row r="1413" spans="1:16" s="12" customFormat="1">
      <c r="A1413" s="11"/>
      <c r="C1413" s="11"/>
      <c r="D1413" s="11"/>
      <c r="E1413" s="11"/>
      <c r="F1413" s="11"/>
      <c r="I1413" s="11"/>
      <c r="P1413" s="11"/>
    </row>
    <row r="1414" spans="1:16" s="12" customFormat="1">
      <c r="A1414" s="11"/>
      <c r="C1414" s="11"/>
      <c r="D1414" s="11"/>
      <c r="E1414" s="11"/>
      <c r="F1414" s="11"/>
      <c r="I1414" s="11"/>
      <c r="P1414" s="11"/>
    </row>
    <row r="1415" spans="1:16" s="12" customFormat="1">
      <c r="A1415" s="11"/>
      <c r="C1415" s="11"/>
      <c r="D1415" s="11"/>
      <c r="E1415" s="11"/>
      <c r="F1415" s="11"/>
      <c r="I1415" s="11"/>
      <c r="P1415" s="11"/>
    </row>
    <row r="1416" spans="1:16" s="12" customFormat="1">
      <c r="A1416" s="11"/>
      <c r="C1416" s="11"/>
      <c r="D1416" s="11"/>
      <c r="E1416" s="11"/>
      <c r="F1416" s="11"/>
      <c r="I1416" s="11"/>
      <c r="P1416" s="11"/>
    </row>
    <row r="1417" spans="1:16" s="12" customFormat="1">
      <c r="A1417" s="11"/>
      <c r="C1417" s="11"/>
      <c r="D1417" s="11"/>
      <c r="E1417" s="11"/>
      <c r="F1417" s="11"/>
      <c r="I1417" s="11"/>
      <c r="P1417" s="11"/>
    </row>
    <row r="1418" spans="1:16" s="12" customFormat="1">
      <c r="A1418" s="11"/>
      <c r="C1418" s="11"/>
      <c r="D1418" s="11"/>
      <c r="E1418" s="11"/>
      <c r="F1418" s="11"/>
      <c r="I1418" s="11"/>
      <c r="P1418" s="11"/>
    </row>
    <row r="1419" spans="1:16" s="12" customFormat="1">
      <c r="A1419" s="11"/>
      <c r="C1419" s="11"/>
      <c r="D1419" s="11"/>
      <c r="E1419" s="11"/>
      <c r="F1419" s="11"/>
      <c r="I1419" s="11"/>
      <c r="P1419" s="11"/>
    </row>
    <row r="1420" spans="1:16" s="12" customFormat="1">
      <c r="A1420" s="11"/>
      <c r="C1420" s="11"/>
      <c r="D1420" s="11"/>
      <c r="E1420" s="11"/>
      <c r="F1420" s="11"/>
      <c r="I1420" s="11"/>
      <c r="P1420" s="11"/>
    </row>
    <row r="1421" spans="1:16" s="12" customFormat="1">
      <c r="A1421" s="11"/>
      <c r="C1421" s="11"/>
      <c r="D1421" s="11"/>
      <c r="E1421" s="11"/>
      <c r="F1421" s="11"/>
      <c r="I1421" s="11"/>
      <c r="P1421" s="11"/>
    </row>
    <row r="1422" spans="1:16" s="12" customFormat="1">
      <c r="A1422" s="11"/>
      <c r="C1422" s="11"/>
      <c r="D1422" s="11"/>
      <c r="E1422" s="11"/>
      <c r="F1422" s="11"/>
      <c r="I1422" s="11"/>
      <c r="P1422" s="11"/>
    </row>
    <row r="1423" spans="1:16" s="12" customFormat="1">
      <c r="A1423" s="11"/>
      <c r="C1423" s="11"/>
      <c r="D1423" s="11"/>
      <c r="E1423" s="11"/>
      <c r="F1423" s="11"/>
      <c r="I1423" s="11"/>
      <c r="P1423" s="11"/>
    </row>
    <row r="1424" spans="1:16" s="12" customFormat="1">
      <c r="A1424" s="11"/>
      <c r="C1424" s="11"/>
      <c r="D1424" s="11"/>
      <c r="E1424" s="11"/>
      <c r="F1424" s="11"/>
      <c r="I1424" s="11"/>
      <c r="P1424" s="11"/>
    </row>
    <row r="1425" spans="1:16" s="12" customFormat="1">
      <c r="A1425" s="11"/>
      <c r="C1425" s="11"/>
      <c r="D1425" s="11"/>
      <c r="E1425" s="11"/>
      <c r="F1425" s="11"/>
      <c r="I1425" s="11"/>
      <c r="P1425" s="11"/>
    </row>
    <row r="1426" spans="1:16" s="12" customFormat="1">
      <c r="A1426" s="11"/>
      <c r="C1426" s="11"/>
      <c r="D1426" s="11"/>
      <c r="E1426" s="11"/>
      <c r="F1426" s="11"/>
      <c r="I1426" s="11"/>
      <c r="P1426" s="11"/>
    </row>
    <row r="1427" spans="1:16" s="12" customFormat="1">
      <c r="A1427" s="11"/>
      <c r="C1427" s="11"/>
      <c r="D1427" s="11"/>
      <c r="E1427" s="11"/>
      <c r="F1427" s="11"/>
      <c r="I1427" s="11"/>
      <c r="P1427" s="11"/>
    </row>
    <row r="1428" spans="1:16" s="12" customFormat="1">
      <c r="A1428" s="11"/>
      <c r="C1428" s="11"/>
      <c r="D1428" s="11"/>
      <c r="E1428" s="11"/>
      <c r="F1428" s="11"/>
      <c r="I1428" s="11"/>
      <c r="P1428" s="11"/>
    </row>
    <row r="1429" spans="1:16" s="12" customFormat="1">
      <c r="A1429" s="11"/>
      <c r="C1429" s="11"/>
      <c r="D1429" s="11"/>
      <c r="E1429" s="11"/>
      <c r="F1429" s="11"/>
      <c r="I1429" s="11"/>
      <c r="P1429" s="11"/>
    </row>
    <row r="1430" spans="1:16" s="12" customFormat="1">
      <c r="A1430" s="11"/>
      <c r="C1430" s="11"/>
      <c r="D1430" s="11"/>
      <c r="E1430" s="11"/>
      <c r="F1430" s="11"/>
      <c r="I1430" s="11"/>
      <c r="P1430" s="11"/>
    </row>
    <row r="1431" spans="1:16" s="12" customFormat="1">
      <c r="A1431" s="11"/>
      <c r="C1431" s="11"/>
      <c r="D1431" s="11"/>
      <c r="E1431" s="11"/>
      <c r="F1431" s="11"/>
      <c r="I1431" s="11"/>
      <c r="P1431" s="11"/>
    </row>
    <row r="1432" spans="1:16" s="12" customFormat="1">
      <c r="A1432" s="11"/>
      <c r="C1432" s="11"/>
      <c r="D1432" s="11"/>
      <c r="E1432" s="11"/>
      <c r="F1432" s="11"/>
      <c r="I1432" s="11"/>
      <c r="P1432" s="11"/>
    </row>
    <row r="1433" spans="1:16" s="12" customFormat="1">
      <c r="A1433" s="11"/>
      <c r="C1433" s="11"/>
      <c r="D1433" s="11"/>
      <c r="E1433" s="11"/>
      <c r="F1433" s="11"/>
      <c r="I1433" s="11"/>
      <c r="P1433" s="11"/>
    </row>
    <row r="1434" spans="1:16" s="12" customFormat="1">
      <c r="A1434" s="11"/>
      <c r="C1434" s="11"/>
      <c r="D1434" s="11"/>
      <c r="E1434" s="11"/>
      <c r="F1434" s="11"/>
      <c r="I1434" s="11"/>
      <c r="P1434" s="11"/>
    </row>
    <row r="1435" spans="1:16" s="12" customFormat="1">
      <c r="A1435" s="11"/>
      <c r="C1435" s="11"/>
      <c r="D1435" s="11"/>
      <c r="E1435" s="11"/>
      <c r="F1435" s="11"/>
      <c r="I1435" s="11"/>
      <c r="P1435" s="11"/>
    </row>
    <row r="1436" spans="1:16" s="12" customFormat="1">
      <c r="A1436" s="11"/>
      <c r="C1436" s="11"/>
      <c r="D1436" s="11"/>
      <c r="E1436" s="11"/>
      <c r="F1436" s="11"/>
      <c r="I1436" s="11"/>
      <c r="P1436" s="11"/>
    </row>
    <row r="1437" spans="1:16" s="12" customFormat="1">
      <c r="A1437" s="11"/>
      <c r="C1437" s="11"/>
      <c r="D1437" s="11"/>
      <c r="E1437" s="11"/>
      <c r="F1437" s="11"/>
      <c r="I1437" s="11"/>
      <c r="P1437" s="11"/>
    </row>
    <row r="1438" spans="1:16" s="12" customFormat="1">
      <c r="A1438" s="11"/>
      <c r="C1438" s="11"/>
      <c r="D1438" s="11"/>
      <c r="E1438" s="11"/>
      <c r="F1438" s="11"/>
      <c r="I1438" s="11"/>
      <c r="P1438" s="11"/>
    </row>
    <row r="1439" spans="1:16" s="12" customFormat="1">
      <c r="A1439" s="11"/>
      <c r="C1439" s="11"/>
      <c r="D1439" s="11"/>
      <c r="E1439" s="11"/>
      <c r="F1439" s="11"/>
      <c r="I1439" s="11"/>
      <c r="P1439" s="11"/>
    </row>
    <row r="1440" spans="1:16" s="12" customFormat="1">
      <c r="A1440" s="11"/>
      <c r="C1440" s="11"/>
      <c r="D1440" s="11"/>
      <c r="E1440" s="11"/>
      <c r="F1440" s="11"/>
      <c r="I1440" s="11"/>
      <c r="P1440" s="11"/>
    </row>
    <row r="1441" spans="1:16" s="12" customFormat="1">
      <c r="A1441" s="11"/>
      <c r="C1441" s="11"/>
      <c r="D1441" s="11"/>
      <c r="E1441" s="11"/>
      <c r="F1441" s="11"/>
      <c r="I1441" s="11"/>
      <c r="P1441" s="11"/>
    </row>
    <row r="1442" spans="1:16" s="12" customFormat="1">
      <c r="A1442" s="11"/>
      <c r="C1442" s="11"/>
      <c r="D1442" s="11"/>
      <c r="E1442" s="11"/>
      <c r="F1442" s="11"/>
      <c r="I1442" s="11"/>
      <c r="P1442" s="11"/>
    </row>
    <row r="1443" spans="1:16" s="12" customFormat="1">
      <c r="A1443" s="11"/>
      <c r="C1443" s="11"/>
      <c r="D1443" s="11"/>
      <c r="E1443" s="11"/>
      <c r="F1443" s="11"/>
      <c r="I1443" s="11"/>
      <c r="P1443" s="11"/>
    </row>
    <row r="1444" spans="1:16" s="12" customFormat="1">
      <c r="A1444" s="11"/>
      <c r="C1444" s="11"/>
      <c r="D1444" s="11"/>
      <c r="E1444" s="11"/>
      <c r="F1444" s="11"/>
      <c r="I1444" s="11"/>
      <c r="P1444" s="11"/>
    </row>
    <row r="1445" spans="1:16" s="12" customFormat="1">
      <c r="A1445" s="11"/>
      <c r="C1445" s="11"/>
      <c r="D1445" s="11"/>
      <c r="E1445" s="11"/>
      <c r="F1445" s="11"/>
      <c r="I1445" s="11"/>
      <c r="P1445" s="11"/>
    </row>
    <row r="1446" spans="1:16" s="12" customFormat="1">
      <c r="A1446" s="11"/>
      <c r="C1446" s="11"/>
      <c r="D1446" s="11"/>
      <c r="E1446" s="11"/>
      <c r="F1446" s="11"/>
      <c r="I1446" s="11"/>
      <c r="P1446" s="11"/>
    </row>
    <row r="1447" spans="1:16" s="12" customFormat="1">
      <c r="A1447" s="11"/>
      <c r="C1447" s="11"/>
      <c r="D1447" s="11"/>
      <c r="E1447" s="11"/>
      <c r="F1447" s="11"/>
      <c r="I1447" s="11"/>
      <c r="P1447" s="11"/>
    </row>
    <row r="1448" spans="1:16" s="12" customFormat="1">
      <c r="A1448" s="11"/>
      <c r="C1448" s="11"/>
      <c r="D1448" s="11"/>
      <c r="E1448" s="11"/>
      <c r="F1448" s="11"/>
      <c r="I1448" s="11"/>
      <c r="P1448" s="11"/>
    </row>
    <row r="1449" spans="1:16" s="12" customFormat="1">
      <c r="A1449" s="11"/>
      <c r="C1449" s="11"/>
      <c r="D1449" s="11"/>
      <c r="E1449" s="11"/>
      <c r="F1449" s="11"/>
      <c r="I1449" s="11"/>
      <c r="P1449" s="11"/>
    </row>
    <row r="1450" spans="1:16" s="12" customFormat="1">
      <c r="A1450" s="11"/>
      <c r="C1450" s="11"/>
      <c r="D1450" s="11"/>
      <c r="E1450" s="11"/>
      <c r="F1450" s="11"/>
      <c r="I1450" s="11"/>
      <c r="P1450" s="11"/>
    </row>
    <row r="1451" spans="1:16" s="12" customFormat="1">
      <c r="A1451" s="11"/>
      <c r="C1451" s="11"/>
      <c r="D1451" s="11"/>
      <c r="E1451" s="11"/>
      <c r="F1451" s="11"/>
      <c r="I1451" s="11"/>
      <c r="P1451" s="11"/>
    </row>
    <row r="1452" spans="1:16" s="12" customFormat="1">
      <c r="A1452" s="11"/>
      <c r="C1452" s="11"/>
      <c r="D1452" s="11"/>
      <c r="E1452" s="11"/>
      <c r="F1452" s="11"/>
      <c r="I1452" s="11"/>
      <c r="P1452" s="11"/>
    </row>
    <row r="1453" spans="1:16" s="12" customFormat="1">
      <c r="A1453" s="11"/>
      <c r="C1453" s="11"/>
      <c r="D1453" s="11"/>
      <c r="E1453" s="11"/>
      <c r="F1453" s="11"/>
      <c r="I1453" s="11"/>
      <c r="P1453" s="11"/>
    </row>
    <row r="1454" spans="1:16" s="12" customFormat="1">
      <c r="A1454" s="11"/>
      <c r="C1454" s="11"/>
      <c r="D1454" s="11"/>
      <c r="E1454" s="11"/>
      <c r="F1454" s="11"/>
      <c r="I1454" s="11"/>
      <c r="P1454" s="11"/>
    </row>
    <row r="1455" spans="1:16" s="12" customFormat="1">
      <c r="A1455" s="11"/>
      <c r="C1455" s="11"/>
      <c r="D1455" s="11"/>
      <c r="E1455" s="11"/>
      <c r="F1455" s="11"/>
      <c r="I1455" s="11"/>
      <c r="P1455" s="11"/>
    </row>
    <row r="1456" spans="1:16" s="12" customFormat="1">
      <c r="A1456" s="11"/>
      <c r="C1456" s="11"/>
      <c r="D1456" s="11"/>
      <c r="E1456" s="11"/>
      <c r="F1456" s="11"/>
      <c r="I1456" s="11"/>
      <c r="P1456" s="11"/>
    </row>
    <row r="1457" spans="1:16" s="12" customFormat="1">
      <c r="A1457" s="11"/>
      <c r="C1457" s="11"/>
      <c r="D1457" s="11"/>
      <c r="E1457" s="11"/>
      <c r="F1457" s="11"/>
      <c r="I1457" s="11"/>
      <c r="P1457" s="11"/>
    </row>
    <row r="1458" spans="1:16" s="12" customFormat="1">
      <c r="A1458" s="11"/>
      <c r="C1458" s="11"/>
      <c r="D1458" s="11"/>
      <c r="E1458" s="11"/>
      <c r="F1458" s="11"/>
      <c r="I1458" s="11"/>
      <c r="P1458" s="11"/>
    </row>
    <row r="1459" spans="1:16" s="12" customFormat="1">
      <c r="A1459" s="11"/>
      <c r="C1459" s="11"/>
      <c r="D1459" s="11"/>
      <c r="E1459" s="11"/>
      <c r="F1459" s="11"/>
      <c r="I1459" s="11"/>
      <c r="P1459" s="11"/>
    </row>
    <row r="1460" spans="1:16" s="12" customFormat="1">
      <c r="A1460" s="11"/>
      <c r="C1460" s="11"/>
      <c r="D1460" s="11"/>
      <c r="E1460" s="11"/>
      <c r="F1460" s="11"/>
      <c r="I1460" s="11"/>
      <c r="P1460" s="11"/>
    </row>
    <row r="1461" spans="1:16" s="12" customFormat="1">
      <c r="A1461" s="11"/>
      <c r="C1461" s="11"/>
      <c r="D1461" s="11"/>
      <c r="E1461" s="11"/>
      <c r="F1461" s="11"/>
      <c r="I1461" s="11"/>
      <c r="P1461" s="11"/>
    </row>
    <row r="1462" spans="1:16" s="12" customFormat="1">
      <c r="A1462" s="11"/>
      <c r="C1462" s="11"/>
      <c r="D1462" s="11"/>
      <c r="E1462" s="11"/>
      <c r="F1462" s="11"/>
      <c r="I1462" s="11"/>
      <c r="P1462" s="11"/>
    </row>
    <row r="1463" spans="1:16" s="12" customFormat="1">
      <c r="A1463" s="11"/>
      <c r="C1463" s="11"/>
      <c r="D1463" s="11"/>
      <c r="E1463" s="11"/>
      <c r="F1463" s="11"/>
      <c r="I1463" s="11"/>
      <c r="P1463" s="11"/>
    </row>
    <row r="1464" spans="1:16" s="12" customFormat="1">
      <c r="A1464" s="11"/>
      <c r="C1464" s="11"/>
      <c r="D1464" s="11"/>
      <c r="E1464" s="11"/>
      <c r="F1464" s="11"/>
      <c r="I1464" s="11"/>
      <c r="P1464" s="11"/>
    </row>
    <row r="1465" spans="1:16" s="12" customFormat="1">
      <c r="A1465" s="11"/>
      <c r="C1465" s="11"/>
      <c r="D1465" s="11"/>
      <c r="E1465" s="11"/>
      <c r="F1465" s="11"/>
      <c r="I1465" s="11"/>
      <c r="P1465" s="11"/>
    </row>
    <row r="1466" spans="1:16" s="12" customFormat="1">
      <c r="A1466" s="11"/>
      <c r="C1466" s="11"/>
      <c r="D1466" s="11"/>
      <c r="E1466" s="11"/>
      <c r="F1466" s="11"/>
      <c r="I1466" s="11"/>
      <c r="P1466" s="11"/>
    </row>
    <row r="1467" spans="1:16" s="12" customFormat="1">
      <c r="A1467" s="11"/>
      <c r="C1467" s="11"/>
      <c r="D1467" s="11"/>
      <c r="E1467" s="11"/>
      <c r="F1467" s="11"/>
      <c r="I1467" s="11"/>
      <c r="P1467" s="11"/>
    </row>
    <row r="1468" spans="1:16" s="12" customFormat="1">
      <c r="A1468" s="11"/>
      <c r="C1468" s="11"/>
      <c r="D1468" s="11"/>
      <c r="E1468" s="11"/>
      <c r="F1468" s="11"/>
      <c r="I1468" s="11"/>
      <c r="P1468" s="11"/>
    </row>
    <row r="1469" spans="1:16" s="12" customFormat="1">
      <c r="A1469" s="11"/>
      <c r="C1469" s="11"/>
      <c r="D1469" s="11"/>
      <c r="E1469" s="11"/>
      <c r="F1469" s="11"/>
      <c r="I1469" s="11"/>
      <c r="P1469" s="11"/>
    </row>
    <row r="1470" spans="1:16" s="12" customFormat="1">
      <c r="A1470" s="11"/>
      <c r="C1470" s="11"/>
      <c r="D1470" s="11"/>
      <c r="E1470" s="11"/>
      <c r="F1470" s="11"/>
      <c r="I1470" s="11"/>
      <c r="P1470" s="11"/>
    </row>
    <row r="1471" spans="1:16" s="12" customFormat="1">
      <c r="A1471" s="11"/>
      <c r="C1471" s="11"/>
      <c r="D1471" s="11"/>
      <c r="E1471" s="11"/>
      <c r="F1471" s="11"/>
      <c r="I1471" s="11"/>
      <c r="P1471" s="11"/>
    </row>
    <row r="1472" spans="1:16" s="12" customFormat="1">
      <c r="A1472" s="11"/>
      <c r="C1472" s="11"/>
      <c r="D1472" s="11"/>
      <c r="E1472" s="11"/>
      <c r="F1472" s="11"/>
      <c r="I1472" s="11"/>
      <c r="P1472" s="11"/>
    </row>
    <row r="1473" spans="1:16" s="12" customFormat="1">
      <c r="A1473" s="11"/>
      <c r="C1473" s="11"/>
      <c r="D1473" s="11"/>
      <c r="E1473" s="11"/>
      <c r="F1473" s="11"/>
      <c r="I1473" s="11"/>
      <c r="P1473" s="11"/>
    </row>
    <row r="1474" spans="1:16" s="12" customFormat="1">
      <c r="A1474" s="11"/>
      <c r="C1474" s="11"/>
      <c r="D1474" s="11"/>
      <c r="E1474" s="11"/>
      <c r="F1474" s="11"/>
      <c r="I1474" s="11"/>
      <c r="P1474" s="11"/>
    </row>
    <row r="1475" spans="1:16" s="12" customFormat="1">
      <c r="A1475" s="11"/>
      <c r="C1475" s="11"/>
      <c r="D1475" s="11"/>
      <c r="E1475" s="11"/>
      <c r="F1475" s="11"/>
      <c r="I1475" s="11"/>
      <c r="P1475" s="11"/>
    </row>
    <row r="1476" spans="1:16" s="12" customFormat="1">
      <c r="A1476" s="11"/>
      <c r="C1476" s="11"/>
      <c r="D1476" s="11"/>
      <c r="E1476" s="11"/>
      <c r="F1476" s="11"/>
      <c r="I1476" s="11"/>
      <c r="P1476" s="11"/>
    </row>
    <row r="1477" spans="1:16" s="12" customFormat="1">
      <c r="A1477" s="11"/>
      <c r="C1477" s="11"/>
      <c r="D1477" s="11"/>
      <c r="E1477" s="11"/>
      <c r="F1477" s="11"/>
      <c r="I1477" s="11"/>
      <c r="P1477" s="11"/>
    </row>
    <row r="1478" spans="1:16" s="12" customFormat="1">
      <c r="A1478" s="11"/>
      <c r="C1478" s="11"/>
      <c r="D1478" s="11"/>
      <c r="E1478" s="11"/>
      <c r="F1478" s="11"/>
      <c r="I1478" s="11"/>
      <c r="P1478" s="11"/>
    </row>
    <row r="1479" spans="1:16" s="12" customFormat="1">
      <c r="A1479" s="11"/>
      <c r="C1479" s="11"/>
      <c r="D1479" s="11"/>
      <c r="E1479" s="11"/>
      <c r="F1479" s="11"/>
      <c r="I1479" s="11"/>
      <c r="P1479" s="11"/>
    </row>
    <row r="1480" spans="1:16" s="12" customFormat="1">
      <c r="A1480" s="11"/>
      <c r="C1480" s="11"/>
      <c r="D1480" s="11"/>
      <c r="E1480" s="11"/>
      <c r="F1480" s="11"/>
      <c r="I1480" s="11"/>
      <c r="P1480" s="11"/>
    </row>
    <row r="1481" spans="1:16" s="12" customFormat="1">
      <c r="A1481" s="11"/>
      <c r="C1481" s="11"/>
      <c r="D1481" s="11"/>
      <c r="E1481" s="11"/>
      <c r="F1481" s="11"/>
      <c r="I1481" s="11"/>
      <c r="P1481" s="11"/>
    </row>
    <row r="1482" spans="1:16" s="12" customFormat="1">
      <c r="A1482" s="11"/>
      <c r="C1482" s="11"/>
      <c r="D1482" s="11"/>
      <c r="E1482" s="11"/>
      <c r="F1482" s="11"/>
      <c r="I1482" s="11"/>
      <c r="P1482" s="11"/>
    </row>
    <row r="1483" spans="1:16" s="12" customFormat="1">
      <c r="A1483" s="11"/>
      <c r="C1483" s="11"/>
      <c r="D1483" s="11"/>
      <c r="E1483" s="11"/>
      <c r="F1483" s="11"/>
      <c r="I1483" s="11"/>
      <c r="P1483" s="11"/>
    </row>
    <row r="1484" spans="1:16" s="12" customFormat="1">
      <c r="A1484" s="11"/>
      <c r="C1484" s="11"/>
      <c r="D1484" s="11"/>
      <c r="E1484" s="11"/>
      <c r="F1484" s="11"/>
      <c r="I1484" s="11"/>
      <c r="P1484" s="11"/>
    </row>
    <row r="1485" spans="1:16" s="12" customFormat="1">
      <c r="A1485" s="11"/>
      <c r="C1485" s="11"/>
      <c r="D1485" s="11"/>
      <c r="E1485" s="11"/>
      <c r="F1485" s="11"/>
      <c r="I1485" s="11"/>
      <c r="P1485" s="11"/>
    </row>
    <row r="1486" spans="1:16" s="12" customFormat="1">
      <c r="A1486" s="11"/>
      <c r="C1486" s="11"/>
      <c r="D1486" s="11"/>
      <c r="E1486" s="11"/>
      <c r="F1486" s="11"/>
      <c r="I1486" s="11"/>
      <c r="P1486" s="11"/>
    </row>
    <row r="1487" spans="1:16" s="12" customFormat="1">
      <c r="A1487" s="11"/>
      <c r="C1487" s="11"/>
      <c r="D1487" s="11"/>
      <c r="E1487" s="11"/>
      <c r="F1487" s="11"/>
      <c r="I1487" s="11"/>
      <c r="P1487" s="11"/>
    </row>
    <row r="1488" spans="1:16" s="12" customFormat="1">
      <c r="A1488" s="11"/>
      <c r="C1488" s="11"/>
      <c r="D1488" s="11"/>
      <c r="E1488" s="11"/>
      <c r="F1488" s="11"/>
      <c r="I1488" s="11"/>
      <c r="P1488" s="11"/>
    </row>
    <row r="1489" spans="1:16" s="12" customFormat="1">
      <c r="A1489" s="11"/>
      <c r="C1489" s="11"/>
      <c r="D1489" s="11"/>
      <c r="E1489" s="11"/>
      <c r="F1489" s="11"/>
      <c r="I1489" s="11"/>
      <c r="P1489" s="11"/>
    </row>
    <row r="1490" spans="1:16" s="12" customFormat="1">
      <c r="A1490" s="11"/>
      <c r="C1490" s="11"/>
      <c r="D1490" s="11"/>
      <c r="E1490" s="11"/>
      <c r="F1490" s="11"/>
      <c r="I1490" s="11"/>
      <c r="P1490" s="11"/>
    </row>
    <row r="1491" spans="1:16" s="12" customFormat="1">
      <c r="A1491" s="11"/>
      <c r="C1491" s="11"/>
      <c r="D1491" s="11"/>
      <c r="E1491" s="11"/>
      <c r="F1491" s="11"/>
      <c r="I1491" s="11"/>
      <c r="P1491" s="11"/>
    </row>
    <row r="1492" spans="1:16" s="12" customFormat="1">
      <c r="A1492" s="11"/>
      <c r="C1492" s="11"/>
      <c r="D1492" s="11"/>
      <c r="E1492" s="11"/>
      <c r="F1492" s="11"/>
      <c r="I1492" s="11"/>
      <c r="P1492" s="11"/>
    </row>
    <row r="1493" spans="1:16" s="12" customFormat="1">
      <c r="A1493" s="11"/>
      <c r="C1493" s="11"/>
      <c r="D1493" s="11"/>
      <c r="E1493" s="11"/>
      <c r="F1493" s="11"/>
      <c r="I1493" s="11"/>
      <c r="P1493" s="11"/>
    </row>
    <row r="1494" spans="1:16" s="12" customFormat="1">
      <c r="A1494" s="11"/>
      <c r="C1494" s="11"/>
      <c r="D1494" s="11"/>
      <c r="E1494" s="11"/>
      <c r="F1494" s="11"/>
      <c r="I1494" s="11"/>
      <c r="P1494" s="11"/>
    </row>
    <row r="1495" spans="1:16" s="12" customFormat="1">
      <c r="A1495" s="11"/>
      <c r="C1495" s="11"/>
      <c r="D1495" s="11"/>
      <c r="E1495" s="11"/>
      <c r="F1495" s="11"/>
      <c r="I1495" s="11"/>
      <c r="P1495" s="11"/>
    </row>
    <row r="1496" spans="1:16" s="12" customFormat="1">
      <c r="A1496" s="11"/>
      <c r="C1496" s="11"/>
      <c r="D1496" s="11"/>
      <c r="E1496" s="11"/>
      <c r="F1496" s="11"/>
      <c r="I1496" s="11"/>
      <c r="P1496" s="11"/>
    </row>
    <row r="1497" spans="1:16" s="12" customFormat="1">
      <c r="A1497" s="11"/>
      <c r="C1497" s="11"/>
      <c r="D1497" s="11"/>
      <c r="E1497" s="11"/>
      <c r="F1497" s="11"/>
      <c r="I1497" s="11"/>
      <c r="P1497" s="11"/>
    </row>
    <row r="1498" spans="1:16" s="12" customFormat="1">
      <c r="A1498" s="11"/>
      <c r="C1498" s="11"/>
      <c r="D1498" s="11"/>
      <c r="E1498" s="11"/>
      <c r="F1498" s="11"/>
      <c r="I1498" s="11"/>
      <c r="P1498" s="11"/>
    </row>
    <row r="1499" spans="1:16" s="12" customFormat="1">
      <c r="A1499" s="11"/>
      <c r="C1499" s="11"/>
      <c r="D1499" s="11"/>
      <c r="E1499" s="11"/>
      <c r="F1499" s="11"/>
      <c r="I1499" s="11"/>
      <c r="P1499" s="11"/>
    </row>
    <row r="1500" spans="1:16" s="12" customFormat="1">
      <c r="A1500" s="11"/>
      <c r="C1500" s="11"/>
      <c r="D1500" s="11"/>
      <c r="E1500" s="11"/>
      <c r="F1500" s="11"/>
      <c r="I1500" s="11"/>
      <c r="P1500" s="11"/>
    </row>
    <row r="1501" spans="1:16" s="12" customFormat="1">
      <c r="A1501" s="11"/>
      <c r="C1501" s="11"/>
      <c r="D1501" s="11"/>
      <c r="E1501" s="11"/>
      <c r="F1501" s="11"/>
      <c r="I1501" s="11"/>
      <c r="P1501" s="11"/>
    </row>
    <row r="1502" spans="1:16" s="12" customFormat="1">
      <c r="A1502" s="11"/>
      <c r="C1502" s="11"/>
      <c r="D1502" s="11"/>
      <c r="E1502" s="11"/>
      <c r="F1502" s="11"/>
      <c r="I1502" s="11"/>
      <c r="P1502" s="11"/>
    </row>
    <row r="1503" spans="1:16" s="12" customFormat="1">
      <c r="A1503" s="11"/>
      <c r="C1503" s="11"/>
      <c r="D1503" s="11"/>
      <c r="E1503" s="11"/>
      <c r="F1503" s="11"/>
      <c r="I1503" s="11"/>
      <c r="P1503" s="11"/>
    </row>
    <row r="1504" spans="1:16" s="12" customFormat="1">
      <c r="A1504" s="11"/>
      <c r="C1504" s="11"/>
      <c r="D1504" s="11"/>
      <c r="E1504" s="11"/>
      <c r="F1504" s="11"/>
      <c r="I1504" s="11"/>
      <c r="P1504" s="11"/>
    </row>
    <row r="1505" spans="1:16" s="12" customFormat="1">
      <c r="A1505" s="11"/>
      <c r="C1505" s="11"/>
      <c r="D1505" s="11"/>
      <c r="E1505" s="11"/>
      <c r="F1505" s="11"/>
      <c r="I1505" s="11"/>
      <c r="P1505" s="11"/>
    </row>
    <row r="1506" spans="1:16" s="12" customFormat="1">
      <c r="A1506" s="11"/>
      <c r="C1506" s="11"/>
      <c r="D1506" s="11"/>
      <c r="E1506" s="11"/>
      <c r="F1506" s="11"/>
      <c r="I1506" s="11"/>
      <c r="P1506" s="11"/>
    </row>
    <row r="1507" spans="1:16" s="12" customFormat="1">
      <c r="A1507" s="11"/>
      <c r="C1507" s="11"/>
      <c r="D1507" s="11"/>
      <c r="E1507" s="11"/>
      <c r="F1507" s="11"/>
      <c r="I1507" s="11"/>
      <c r="P1507" s="11"/>
    </row>
    <row r="1508" spans="1:16" s="12" customFormat="1">
      <c r="A1508" s="11"/>
      <c r="C1508" s="11"/>
      <c r="D1508" s="11"/>
      <c r="E1508" s="11"/>
      <c r="F1508" s="11"/>
      <c r="I1508" s="11"/>
      <c r="P1508" s="11"/>
    </row>
    <row r="1509" spans="1:16" s="12" customFormat="1">
      <c r="A1509" s="11"/>
      <c r="C1509" s="11"/>
      <c r="D1509" s="11"/>
      <c r="E1509" s="11"/>
      <c r="F1509" s="11"/>
      <c r="I1509" s="11"/>
      <c r="P1509" s="11"/>
    </row>
    <row r="1510" spans="1:16" s="12" customFormat="1">
      <c r="A1510" s="11"/>
      <c r="C1510" s="11"/>
      <c r="D1510" s="11"/>
      <c r="E1510" s="11"/>
      <c r="F1510" s="11"/>
      <c r="I1510" s="11"/>
      <c r="P1510" s="11"/>
    </row>
    <row r="1511" spans="1:16" s="12" customFormat="1">
      <c r="A1511" s="11"/>
      <c r="C1511" s="11"/>
      <c r="D1511" s="11"/>
      <c r="E1511" s="11"/>
      <c r="F1511" s="11"/>
      <c r="I1511" s="11"/>
      <c r="P1511" s="11"/>
    </row>
    <row r="1512" spans="1:16" s="12" customFormat="1">
      <c r="A1512" s="11"/>
      <c r="C1512" s="11"/>
      <c r="D1512" s="11"/>
      <c r="E1512" s="11"/>
      <c r="F1512" s="11"/>
      <c r="I1512" s="11"/>
      <c r="P1512" s="11"/>
    </row>
    <row r="1513" spans="1:16" s="12" customFormat="1">
      <c r="A1513" s="11"/>
      <c r="C1513" s="11"/>
      <c r="D1513" s="11"/>
      <c r="E1513" s="11"/>
      <c r="F1513" s="11"/>
      <c r="I1513" s="11"/>
      <c r="P1513" s="11"/>
    </row>
    <row r="1514" spans="1:16" s="12" customFormat="1">
      <c r="A1514" s="11"/>
      <c r="C1514" s="11"/>
      <c r="D1514" s="11"/>
      <c r="E1514" s="11"/>
      <c r="F1514" s="11"/>
      <c r="I1514" s="11"/>
      <c r="P1514" s="11"/>
    </row>
    <row r="1515" spans="1:16" s="12" customFormat="1">
      <c r="A1515" s="11"/>
      <c r="C1515" s="11"/>
      <c r="D1515" s="11"/>
      <c r="E1515" s="11"/>
      <c r="F1515" s="11"/>
      <c r="I1515" s="11"/>
      <c r="P1515" s="11"/>
    </row>
    <row r="1516" spans="1:16" s="12" customFormat="1">
      <c r="A1516" s="11"/>
      <c r="C1516" s="11"/>
      <c r="D1516" s="11"/>
      <c r="E1516" s="11"/>
      <c r="F1516" s="11"/>
      <c r="I1516" s="11"/>
      <c r="P1516" s="11"/>
    </row>
    <row r="1517" spans="1:16" s="12" customFormat="1">
      <c r="A1517" s="11"/>
      <c r="C1517" s="11"/>
      <c r="D1517" s="11"/>
      <c r="E1517" s="11"/>
      <c r="F1517" s="11"/>
      <c r="I1517" s="11"/>
      <c r="P1517" s="11"/>
    </row>
    <row r="1518" spans="1:16" s="12" customFormat="1">
      <c r="A1518" s="11"/>
      <c r="C1518" s="11"/>
      <c r="D1518" s="11"/>
      <c r="E1518" s="11"/>
      <c r="F1518" s="11"/>
      <c r="I1518" s="11"/>
      <c r="P1518" s="11"/>
    </row>
    <row r="1519" spans="1:16" s="12" customFormat="1">
      <c r="A1519" s="11"/>
      <c r="C1519" s="11"/>
      <c r="D1519" s="11"/>
      <c r="E1519" s="11"/>
      <c r="F1519" s="11"/>
      <c r="I1519" s="11"/>
      <c r="P1519" s="11"/>
    </row>
    <row r="1520" spans="1:16" s="12" customFormat="1">
      <c r="A1520" s="11"/>
      <c r="C1520" s="11"/>
      <c r="D1520" s="11"/>
      <c r="E1520" s="11"/>
      <c r="F1520" s="11"/>
      <c r="I1520" s="11"/>
      <c r="P1520" s="11"/>
    </row>
    <row r="1521" spans="1:16" s="12" customFormat="1">
      <c r="A1521" s="11"/>
      <c r="C1521" s="11"/>
      <c r="D1521" s="11"/>
      <c r="E1521" s="11"/>
      <c r="F1521" s="11"/>
      <c r="I1521" s="11"/>
      <c r="P1521" s="11"/>
    </row>
  </sheetData>
  <pageMargins left="0.7" right="0.7" top="0.75" bottom="0.75" header="0.3" footer="0.3"/>
  <headerFooter>
    <oddHeader>&amp;C&amp;G</oddHeader>
  </headerFooter>
  <legacyDrawingHF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51D98-B65D-43D0-B207-59A47CB41328}">
  <dimension ref="B1:F63"/>
  <sheetViews>
    <sheetView zoomScale="70" zoomScaleNormal="70" workbookViewId="0">
      <selection activeCell="L37" sqref="L37"/>
    </sheetView>
  </sheetViews>
  <sheetFormatPr defaultColWidth="8.7109375" defaultRowHeight="18"/>
  <cols>
    <col min="1" max="1" width="3.5703125" style="5" customWidth="1"/>
    <col min="2" max="2" width="11.85546875" style="39" customWidth="1"/>
    <col min="3" max="3" width="35.7109375" style="3" customWidth="1"/>
    <col min="4" max="4" width="28.5703125" style="3" customWidth="1"/>
    <col min="5" max="5" width="85.5703125" style="4" customWidth="1"/>
    <col min="6" max="6" width="51.28515625" style="5" customWidth="1"/>
    <col min="7" max="7" width="18.7109375" style="5" customWidth="1"/>
    <col min="8" max="16384" width="8.7109375" style="5"/>
  </cols>
  <sheetData>
    <row r="1" spans="2:6" ht="17.25" customHeight="1" thickBot="1"/>
    <row r="2" spans="2:6" ht="49.5" customHeight="1" thickBot="1">
      <c r="B2" s="50" t="s">
        <v>15</v>
      </c>
      <c r="C2" s="51" t="s">
        <v>1</v>
      </c>
      <c r="D2" s="51" t="s">
        <v>467</v>
      </c>
      <c r="E2" s="51" t="s">
        <v>5</v>
      </c>
      <c r="F2" s="52" t="s">
        <v>468</v>
      </c>
    </row>
    <row r="3" spans="2:6" s="2" customFormat="1" ht="90" customHeight="1">
      <c r="B3" s="110">
        <v>1.01</v>
      </c>
      <c r="C3" s="75" t="s">
        <v>6</v>
      </c>
      <c r="D3" s="36" t="s">
        <v>469</v>
      </c>
      <c r="E3" s="35" t="s">
        <v>470</v>
      </c>
      <c r="F3" s="42" t="s">
        <v>471</v>
      </c>
    </row>
    <row r="4" spans="2:6" s="2" customFormat="1" ht="90" customHeight="1">
      <c r="B4" s="41">
        <v>1.02</v>
      </c>
      <c r="C4" s="76" t="s">
        <v>8</v>
      </c>
      <c r="D4" s="47" t="s">
        <v>469</v>
      </c>
      <c r="E4" s="48" t="s">
        <v>472</v>
      </c>
      <c r="F4" s="49" t="s">
        <v>473</v>
      </c>
    </row>
    <row r="5" spans="2:6" s="2" customFormat="1" ht="90" customHeight="1">
      <c r="B5" s="46">
        <v>1.03</v>
      </c>
      <c r="C5" s="76" t="s">
        <v>9</v>
      </c>
      <c r="D5" s="36" t="s">
        <v>469</v>
      </c>
      <c r="E5" s="35" t="s">
        <v>474</v>
      </c>
      <c r="F5" s="42" t="s">
        <v>475</v>
      </c>
    </row>
    <row r="6" spans="2:6" s="2" customFormat="1" ht="90" customHeight="1">
      <c r="B6" s="41">
        <v>1.04</v>
      </c>
      <c r="C6" s="76" t="s">
        <v>11</v>
      </c>
      <c r="D6" s="47" t="s">
        <v>469</v>
      </c>
      <c r="E6" s="48" t="s">
        <v>476</v>
      </c>
      <c r="F6" s="49" t="s">
        <v>477</v>
      </c>
    </row>
    <row r="7" spans="2:6" s="2" customFormat="1" ht="90" customHeight="1">
      <c r="B7" s="46">
        <v>1.05</v>
      </c>
      <c r="C7" s="76" t="s">
        <v>12</v>
      </c>
      <c r="D7" s="36" t="s">
        <v>469</v>
      </c>
      <c r="E7" s="35" t="s">
        <v>478</v>
      </c>
      <c r="F7" s="42" t="s">
        <v>477</v>
      </c>
    </row>
    <row r="8" spans="2:6" s="2" customFormat="1" ht="90" customHeight="1">
      <c r="B8" s="41">
        <v>1.06</v>
      </c>
      <c r="C8" s="76" t="s">
        <v>13</v>
      </c>
      <c r="D8" s="47" t="s">
        <v>469</v>
      </c>
      <c r="E8" s="48" t="s">
        <v>479</v>
      </c>
      <c r="F8" s="49" t="s">
        <v>477</v>
      </c>
    </row>
    <row r="9" spans="2:6" s="2" customFormat="1" ht="342">
      <c r="B9" s="41">
        <v>2.0099999999999998</v>
      </c>
      <c r="C9" s="76" t="s">
        <v>16</v>
      </c>
      <c r="D9" s="36" t="s">
        <v>480</v>
      </c>
      <c r="E9" s="35" t="s">
        <v>481</v>
      </c>
      <c r="F9" s="42" t="s">
        <v>477</v>
      </c>
    </row>
    <row r="10" spans="2:6" s="2" customFormat="1" ht="90" customHeight="1">
      <c r="B10" s="46">
        <v>2.02</v>
      </c>
      <c r="C10" s="76" t="s">
        <v>17</v>
      </c>
      <c r="D10" s="47" t="s">
        <v>480</v>
      </c>
      <c r="E10" s="48" t="s">
        <v>482</v>
      </c>
      <c r="F10" s="49" t="s">
        <v>477</v>
      </c>
    </row>
    <row r="11" spans="2:6" s="2" customFormat="1" ht="153.75" customHeight="1">
      <c r="B11" s="41">
        <v>2.0299999999999998</v>
      </c>
      <c r="C11" s="76" t="s">
        <v>483</v>
      </c>
      <c r="D11" s="36" t="s">
        <v>480</v>
      </c>
      <c r="E11" s="36" t="s">
        <v>484</v>
      </c>
      <c r="F11" s="42" t="s">
        <v>485</v>
      </c>
    </row>
    <row r="12" spans="2:6" s="2" customFormat="1" ht="90" customHeight="1">
      <c r="B12" s="46">
        <v>2.04</v>
      </c>
      <c r="C12" s="76" t="s">
        <v>19</v>
      </c>
      <c r="D12" s="47" t="s">
        <v>480</v>
      </c>
      <c r="E12" s="48" t="s">
        <v>486</v>
      </c>
      <c r="F12" s="49" t="s">
        <v>487</v>
      </c>
    </row>
    <row r="13" spans="2:6" s="6" customFormat="1" ht="90" customHeight="1">
      <c r="B13" s="41">
        <v>2.0499999999999998</v>
      </c>
      <c r="C13" s="76" t="s">
        <v>488</v>
      </c>
      <c r="D13" s="36" t="s">
        <v>480</v>
      </c>
      <c r="E13" s="35" t="s">
        <v>489</v>
      </c>
      <c r="F13" s="42" t="s">
        <v>490</v>
      </c>
    </row>
    <row r="14" spans="2:6" s="6" customFormat="1" ht="109.5" customHeight="1">
      <c r="B14" s="46">
        <v>2.06</v>
      </c>
      <c r="C14" s="76" t="s">
        <v>21</v>
      </c>
      <c r="D14" s="47" t="s">
        <v>480</v>
      </c>
      <c r="E14" s="48" t="s">
        <v>491</v>
      </c>
      <c r="F14" s="49" t="s">
        <v>492</v>
      </c>
    </row>
    <row r="15" spans="2:6" s="2" customFormat="1" ht="90" customHeight="1">
      <c r="B15" s="41">
        <v>2.0699999999999998</v>
      </c>
      <c r="C15" s="76" t="s">
        <v>22</v>
      </c>
      <c r="D15" s="36" t="s">
        <v>480</v>
      </c>
      <c r="E15" s="35" t="s">
        <v>493</v>
      </c>
      <c r="F15" s="42" t="s">
        <v>494</v>
      </c>
    </row>
    <row r="16" spans="2:6" s="2" customFormat="1" ht="282.75" customHeight="1">
      <c r="B16" s="46">
        <v>2.08</v>
      </c>
      <c r="C16" s="76" t="s">
        <v>495</v>
      </c>
      <c r="D16" s="47" t="s">
        <v>480</v>
      </c>
      <c r="E16" s="53" t="s">
        <v>496</v>
      </c>
      <c r="F16" s="49" t="s">
        <v>497</v>
      </c>
    </row>
    <row r="17" spans="2:6" s="2" customFormat="1" ht="90" customHeight="1">
      <c r="B17" s="41">
        <v>2.09</v>
      </c>
      <c r="C17" s="76" t="s">
        <v>24</v>
      </c>
      <c r="D17" s="36" t="s">
        <v>480</v>
      </c>
      <c r="E17" s="35" t="s">
        <v>498</v>
      </c>
      <c r="F17" s="43" t="s">
        <v>471</v>
      </c>
    </row>
    <row r="18" spans="2:6" s="7" customFormat="1" ht="90" customHeight="1">
      <c r="B18" s="46">
        <v>2.1</v>
      </c>
      <c r="C18" s="76" t="s">
        <v>25</v>
      </c>
      <c r="D18" s="53" t="s">
        <v>499</v>
      </c>
      <c r="E18" s="53" t="s">
        <v>500</v>
      </c>
      <c r="F18" s="60" t="s">
        <v>471</v>
      </c>
    </row>
    <row r="19" spans="2:6" s="7" customFormat="1" ht="90" customHeight="1">
      <c r="B19" s="41">
        <v>2.11</v>
      </c>
      <c r="C19" s="76" t="s">
        <v>26</v>
      </c>
      <c r="D19" s="36" t="s">
        <v>480</v>
      </c>
      <c r="E19" s="35" t="s">
        <v>501</v>
      </c>
      <c r="F19" s="109" t="s">
        <v>471</v>
      </c>
    </row>
    <row r="20" spans="2:6" s="2" customFormat="1" ht="225.75" customHeight="1">
      <c r="B20" s="46">
        <v>2.12</v>
      </c>
      <c r="C20" s="76" t="s">
        <v>27</v>
      </c>
      <c r="D20" s="53" t="s">
        <v>480</v>
      </c>
      <c r="E20" s="53" t="s">
        <v>502</v>
      </c>
      <c r="F20" s="49" t="s">
        <v>503</v>
      </c>
    </row>
    <row r="21" spans="2:6" s="2" customFormat="1" ht="171.75" customHeight="1">
      <c r="B21" s="41">
        <v>2.13</v>
      </c>
      <c r="C21" s="76" t="s">
        <v>28</v>
      </c>
      <c r="D21" s="36" t="s">
        <v>480</v>
      </c>
      <c r="E21" s="36" t="s">
        <v>504</v>
      </c>
      <c r="F21" s="42" t="s">
        <v>503</v>
      </c>
    </row>
    <row r="22" spans="2:6" s="2" customFormat="1" ht="90" customHeight="1">
      <c r="B22" s="46">
        <v>2.14</v>
      </c>
      <c r="C22" s="76" t="s">
        <v>29</v>
      </c>
      <c r="D22" s="47" t="s">
        <v>480</v>
      </c>
      <c r="E22" s="48" t="s">
        <v>505</v>
      </c>
      <c r="F22" s="49" t="s">
        <v>490</v>
      </c>
    </row>
    <row r="23" spans="2:6" s="2" customFormat="1" ht="90" customHeight="1">
      <c r="B23" s="41">
        <v>3.01</v>
      </c>
      <c r="C23" s="76" t="s">
        <v>30</v>
      </c>
      <c r="D23" s="36" t="s">
        <v>480</v>
      </c>
      <c r="E23" s="35" t="s">
        <v>506</v>
      </c>
      <c r="F23" s="44" t="s">
        <v>490</v>
      </c>
    </row>
    <row r="24" spans="2:6" s="2" customFormat="1" ht="90" customHeight="1">
      <c r="B24" s="46">
        <v>3.02</v>
      </c>
      <c r="C24" s="76" t="s">
        <v>31</v>
      </c>
      <c r="D24" s="47" t="s">
        <v>480</v>
      </c>
      <c r="E24" s="48" t="s">
        <v>507</v>
      </c>
      <c r="F24" s="54" t="s">
        <v>471</v>
      </c>
    </row>
    <row r="25" spans="2:6" s="2" customFormat="1" ht="219" customHeight="1">
      <c r="B25" s="41">
        <v>3.03</v>
      </c>
      <c r="C25" s="76" t="s">
        <v>508</v>
      </c>
      <c r="D25" s="36" t="s">
        <v>480</v>
      </c>
      <c r="E25" s="35" t="s">
        <v>509</v>
      </c>
      <c r="F25" s="42" t="s">
        <v>490</v>
      </c>
    </row>
    <row r="26" spans="2:6" s="7" customFormat="1" ht="90" customHeight="1">
      <c r="B26" s="46">
        <v>3.04</v>
      </c>
      <c r="C26" s="76" t="s">
        <v>510</v>
      </c>
      <c r="D26" s="47" t="s">
        <v>480</v>
      </c>
      <c r="E26" s="48" t="s">
        <v>511</v>
      </c>
      <c r="F26" s="49" t="s">
        <v>512</v>
      </c>
    </row>
    <row r="27" spans="2:6" s="2" customFormat="1" ht="90" customHeight="1">
      <c r="B27" s="41">
        <v>3.05</v>
      </c>
      <c r="C27" s="76" t="s">
        <v>513</v>
      </c>
      <c r="D27" s="36" t="s">
        <v>514</v>
      </c>
      <c r="E27" s="35" t="s">
        <v>515</v>
      </c>
      <c r="F27" s="42" t="s">
        <v>516</v>
      </c>
    </row>
    <row r="28" spans="2:6" s="2" customFormat="1" ht="285.75" customHeight="1">
      <c r="B28" s="46">
        <v>3.06</v>
      </c>
      <c r="C28" s="76" t="s">
        <v>35</v>
      </c>
      <c r="D28" s="47" t="s">
        <v>514</v>
      </c>
      <c r="E28" s="48" t="s">
        <v>517</v>
      </c>
      <c r="F28" s="49" t="s">
        <v>512</v>
      </c>
    </row>
    <row r="29" spans="2:6" s="8" customFormat="1" ht="232.5" customHeight="1">
      <c r="B29" s="41">
        <v>3.07</v>
      </c>
      <c r="C29" s="76" t="s">
        <v>36</v>
      </c>
      <c r="D29" s="36" t="s">
        <v>480</v>
      </c>
      <c r="E29" s="35" t="s">
        <v>518</v>
      </c>
      <c r="F29" s="42" t="s">
        <v>477</v>
      </c>
    </row>
    <row r="30" spans="2:6" ht="242.25" customHeight="1">
      <c r="B30" s="46">
        <v>3.08</v>
      </c>
      <c r="C30" s="76" t="s">
        <v>37</v>
      </c>
      <c r="D30" s="47" t="s">
        <v>480</v>
      </c>
      <c r="E30" s="47" t="s">
        <v>518</v>
      </c>
      <c r="F30" s="49" t="s">
        <v>477</v>
      </c>
    </row>
    <row r="31" spans="2:6" ht="239.25" customHeight="1">
      <c r="B31" s="41">
        <v>3.09</v>
      </c>
      <c r="C31" s="76" t="s">
        <v>38</v>
      </c>
      <c r="D31" s="36" t="s">
        <v>480</v>
      </c>
      <c r="E31" s="35" t="s">
        <v>518</v>
      </c>
      <c r="F31" s="42" t="s">
        <v>477</v>
      </c>
    </row>
    <row r="32" spans="2:6" s="2" customFormat="1" ht="202.5" customHeight="1">
      <c r="B32" s="46">
        <v>3.1</v>
      </c>
      <c r="C32" s="76" t="s">
        <v>39</v>
      </c>
      <c r="D32" s="47" t="s">
        <v>480</v>
      </c>
      <c r="E32" s="48" t="s">
        <v>519</v>
      </c>
      <c r="F32" s="49" t="s">
        <v>477</v>
      </c>
    </row>
    <row r="33" spans="2:6" s="2" customFormat="1" ht="190.5" customHeight="1">
      <c r="B33" s="41">
        <v>3.11</v>
      </c>
      <c r="C33" s="76" t="s">
        <v>40</v>
      </c>
      <c r="D33" s="36" t="s">
        <v>480</v>
      </c>
      <c r="E33" s="36" t="s">
        <v>519</v>
      </c>
      <c r="F33" s="42" t="s">
        <v>477</v>
      </c>
    </row>
    <row r="34" spans="2:6" s="2" customFormat="1" ht="192.75" customHeight="1">
      <c r="B34" s="46">
        <v>3.12</v>
      </c>
      <c r="C34" s="76" t="s">
        <v>41</v>
      </c>
      <c r="D34" s="47" t="s">
        <v>480</v>
      </c>
      <c r="E34" s="48" t="s">
        <v>520</v>
      </c>
      <c r="F34" s="49" t="s">
        <v>477</v>
      </c>
    </row>
    <row r="35" spans="2:6" s="2" customFormat="1" ht="196.5" customHeight="1">
      <c r="B35" s="41">
        <v>3.13</v>
      </c>
      <c r="C35" s="76" t="s">
        <v>42</v>
      </c>
      <c r="D35" s="36" t="s">
        <v>480</v>
      </c>
      <c r="E35" s="35" t="s">
        <v>521</v>
      </c>
      <c r="F35" s="42" t="s">
        <v>490</v>
      </c>
    </row>
    <row r="36" spans="2:6" s="2" customFormat="1" ht="209.25" customHeight="1">
      <c r="B36" s="46">
        <v>3.14</v>
      </c>
      <c r="C36" s="76" t="s">
        <v>43</v>
      </c>
      <c r="D36" s="47" t="s">
        <v>480</v>
      </c>
      <c r="E36" s="47" t="s">
        <v>522</v>
      </c>
      <c r="F36" s="49" t="s">
        <v>490</v>
      </c>
    </row>
    <row r="37" spans="2:6" s="2" customFormat="1" ht="246" customHeight="1">
      <c r="B37" s="41">
        <v>3.15</v>
      </c>
      <c r="C37" s="76" t="s">
        <v>44</v>
      </c>
      <c r="D37" s="36" t="s">
        <v>480</v>
      </c>
      <c r="E37" s="35" t="s">
        <v>523</v>
      </c>
      <c r="F37" s="42" t="s">
        <v>524</v>
      </c>
    </row>
    <row r="38" spans="2:6" s="2" customFormat="1" ht="132.75" customHeight="1">
      <c r="B38" s="46">
        <v>4.01</v>
      </c>
      <c r="C38" s="76" t="s">
        <v>45</v>
      </c>
      <c r="D38" s="47" t="s">
        <v>480</v>
      </c>
      <c r="E38" s="48" t="s">
        <v>525</v>
      </c>
      <c r="F38" s="54" t="s">
        <v>471</v>
      </c>
    </row>
    <row r="39" spans="2:6" s="2" customFormat="1" ht="108">
      <c r="B39" s="41">
        <v>4.0199999999999996</v>
      </c>
      <c r="C39" s="76" t="s">
        <v>46</v>
      </c>
      <c r="D39" s="36" t="s">
        <v>480</v>
      </c>
      <c r="E39" s="35" t="s">
        <v>526</v>
      </c>
      <c r="F39" s="35" t="s">
        <v>527</v>
      </c>
    </row>
    <row r="40" spans="2:6" s="2" customFormat="1" ht="90" customHeight="1">
      <c r="B40" s="46">
        <v>4.03</v>
      </c>
      <c r="C40" s="76" t="s">
        <v>47</v>
      </c>
      <c r="D40" s="47" t="s">
        <v>499</v>
      </c>
      <c r="E40" s="48" t="s">
        <v>528</v>
      </c>
      <c r="F40" s="49" t="s">
        <v>494</v>
      </c>
    </row>
    <row r="41" spans="2:6" s="2" customFormat="1" ht="215.25" customHeight="1">
      <c r="B41" s="41">
        <v>4.04</v>
      </c>
      <c r="C41" s="76" t="s">
        <v>48</v>
      </c>
      <c r="D41" s="36" t="s">
        <v>480</v>
      </c>
      <c r="E41" s="35" t="s">
        <v>529</v>
      </c>
      <c r="F41" s="42" t="s">
        <v>530</v>
      </c>
    </row>
    <row r="42" spans="2:6" s="2" customFormat="1" ht="120.75" customHeight="1">
      <c r="B42" s="46">
        <v>4.05</v>
      </c>
      <c r="C42" s="76" t="s">
        <v>49</v>
      </c>
      <c r="D42" s="47" t="s">
        <v>480</v>
      </c>
      <c r="E42" s="48" t="s">
        <v>531</v>
      </c>
      <c r="F42" s="49" t="s">
        <v>527</v>
      </c>
    </row>
    <row r="43" spans="2:6" s="2" customFormat="1" ht="109.5" customHeight="1">
      <c r="B43" s="41">
        <v>4.0599999999999996</v>
      </c>
      <c r="C43" s="77" t="s">
        <v>50</v>
      </c>
      <c r="D43" s="37" t="s">
        <v>480</v>
      </c>
      <c r="E43" s="38" t="s">
        <v>532</v>
      </c>
      <c r="F43" s="45" t="s">
        <v>471</v>
      </c>
    </row>
    <row r="44" spans="2:6" s="2" customFormat="1" ht="124.5" customHeight="1">
      <c r="B44" s="46">
        <v>4.07</v>
      </c>
      <c r="C44" s="77" t="s">
        <v>51</v>
      </c>
      <c r="D44" s="53" t="s">
        <v>480</v>
      </c>
      <c r="E44" s="55" t="s">
        <v>533</v>
      </c>
      <c r="F44" s="56" t="s">
        <v>534</v>
      </c>
    </row>
    <row r="45" spans="2:6" s="2" customFormat="1" ht="139.5" customHeight="1">
      <c r="B45" s="41">
        <v>4.08</v>
      </c>
      <c r="C45" s="77" t="s">
        <v>52</v>
      </c>
      <c r="D45" s="37" t="s">
        <v>480</v>
      </c>
      <c r="E45" s="38" t="s">
        <v>535</v>
      </c>
      <c r="F45" s="45" t="s">
        <v>471</v>
      </c>
    </row>
    <row r="46" spans="2:6" s="2" customFormat="1" ht="132.75" customHeight="1">
      <c r="B46" s="46">
        <v>4.09</v>
      </c>
      <c r="C46" s="77" t="s">
        <v>53</v>
      </c>
      <c r="D46" s="53" t="s">
        <v>480</v>
      </c>
      <c r="E46" s="55" t="s">
        <v>536</v>
      </c>
      <c r="F46" s="56" t="s">
        <v>537</v>
      </c>
    </row>
    <row r="47" spans="2:6" s="2" customFormat="1" ht="162">
      <c r="B47" s="41">
        <v>4.0999999999999996</v>
      </c>
      <c r="C47" s="76" t="s">
        <v>54</v>
      </c>
      <c r="D47" s="36" t="s">
        <v>480</v>
      </c>
      <c r="E47" s="35" t="s">
        <v>538</v>
      </c>
      <c r="F47" s="42" t="s">
        <v>512</v>
      </c>
    </row>
    <row r="48" spans="2:6" s="2" customFormat="1" ht="90" customHeight="1">
      <c r="B48" s="46">
        <v>4.1100000000000003</v>
      </c>
      <c r="C48" s="78" t="s">
        <v>55</v>
      </c>
      <c r="D48" s="47" t="s">
        <v>514</v>
      </c>
      <c r="E48" s="48" t="s">
        <v>539</v>
      </c>
      <c r="F48" s="49" t="s">
        <v>494</v>
      </c>
    </row>
    <row r="49" spans="2:6" s="2" customFormat="1" ht="108">
      <c r="B49" s="41">
        <v>4.12</v>
      </c>
      <c r="C49" s="76" t="s">
        <v>56</v>
      </c>
      <c r="D49" s="36" t="s">
        <v>480</v>
      </c>
      <c r="E49" s="35" t="s">
        <v>540</v>
      </c>
      <c r="F49" s="42" t="s">
        <v>512</v>
      </c>
    </row>
    <row r="50" spans="2:6" s="2" customFormat="1" ht="90" customHeight="1">
      <c r="B50" s="46">
        <v>4.13</v>
      </c>
      <c r="C50" s="76" t="s">
        <v>57</v>
      </c>
      <c r="D50" s="47" t="s">
        <v>514</v>
      </c>
      <c r="E50" s="48" t="s">
        <v>541</v>
      </c>
      <c r="F50" s="49" t="s">
        <v>494</v>
      </c>
    </row>
    <row r="51" spans="2:6" s="2" customFormat="1" ht="90" customHeight="1">
      <c r="B51" s="41">
        <v>4.1399999999999997</v>
      </c>
      <c r="C51" s="76" t="s">
        <v>58</v>
      </c>
      <c r="D51" s="36" t="s">
        <v>480</v>
      </c>
      <c r="E51" s="35" t="s">
        <v>542</v>
      </c>
      <c r="F51" s="42" t="s">
        <v>471</v>
      </c>
    </row>
    <row r="52" spans="2:6" s="2" customFormat="1" ht="177" customHeight="1">
      <c r="B52" s="46">
        <v>5.01</v>
      </c>
      <c r="C52" s="76" t="s">
        <v>59</v>
      </c>
      <c r="D52" s="47" t="s">
        <v>480</v>
      </c>
      <c r="E52" s="48" t="s">
        <v>543</v>
      </c>
      <c r="F52" s="49" t="s">
        <v>544</v>
      </c>
    </row>
    <row r="53" spans="2:6" s="2" customFormat="1" ht="192" customHeight="1">
      <c r="B53" s="41">
        <v>5.0199999999999996</v>
      </c>
      <c r="C53" s="76" t="s">
        <v>60</v>
      </c>
      <c r="D53" s="36" t="s">
        <v>480</v>
      </c>
      <c r="E53" s="35" t="s">
        <v>545</v>
      </c>
      <c r="F53" s="42" t="s">
        <v>546</v>
      </c>
    </row>
    <row r="54" spans="2:6" s="2" customFormat="1" ht="151.5" customHeight="1" thickBot="1">
      <c r="B54" s="57">
        <v>5.03</v>
      </c>
      <c r="C54" s="79" t="s">
        <v>61</v>
      </c>
      <c r="D54" s="58" t="s">
        <v>480</v>
      </c>
      <c r="E54" s="58" t="s">
        <v>547</v>
      </c>
      <c r="F54" s="59" t="s">
        <v>548</v>
      </c>
    </row>
    <row r="55" spans="2:6" ht="18.75" thickBot="1">
      <c r="E55" s="89"/>
    </row>
    <row r="56" spans="2:6" hidden="1">
      <c r="C56" s="3" t="s">
        <v>549</v>
      </c>
      <c r="E56" s="4" t="s">
        <v>15</v>
      </c>
    </row>
    <row r="57" spans="2:6" ht="36" hidden="1">
      <c r="C57" s="3" t="s">
        <v>550</v>
      </c>
      <c r="E57" s="40">
        <v>1</v>
      </c>
    </row>
    <row r="58" spans="2:6" hidden="1">
      <c r="C58" s="3" t="s">
        <v>551</v>
      </c>
      <c r="E58" s="40">
        <v>2</v>
      </c>
    </row>
    <row r="59" spans="2:6" ht="36" hidden="1">
      <c r="C59" s="3" t="s">
        <v>552</v>
      </c>
      <c r="E59" s="40">
        <v>3</v>
      </c>
    </row>
    <row r="60" spans="2:6" ht="36" hidden="1">
      <c r="C60" s="3" t="s">
        <v>553</v>
      </c>
      <c r="E60" s="40">
        <v>4</v>
      </c>
    </row>
    <row r="61" spans="2:6" hidden="1">
      <c r="C61" s="3" t="s">
        <v>554</v>
      </c>
      <c r="E61" s="40">
        <v>7</v>
      </c>
    </row>
    <row r="62" spans="2:6" hidden="1">
      <c r="C62" s="3" t="s">
        <v>555</v>
      </c>
      <c r="E62" s="40">
        <v>5</v>
      </c>
    </row>
    <row r="63" spans="2:6" ht="36" hidden="1">
      <c r="C63" s="3" t="s">
        <v>556</v>
      </c>
      <c r="E63" s="40">
        <v>6</v>
      </c>
    </row>
  </sheetData>
  <pageMargins left="0.7" right="0.7" top="0.75" bottom="0.75" header="0.3" footer="0.3"/>
  <pageSetup paperSize="9" orientation="portrait" r:id="rId1"/>
  <headerFooter>
    <oddHeader>&amp;C&amp;G</oddHeader>
  </headerFooter>
  <legacyDrawingHF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4ED68-ECD8-4DB7-9145-FAD9A8C40298}">
  <dimension ref="A1:K50"/>
  <sheetViews>
    <sheetView topLeftCell="A13" zoomScale="80" zoomScaleNormal="80" workbookViewId="0">
      <selection activeCell="H7" sqref="H7"/>
    </sheetView>
  </sheetViews>
  <sheetFormatPr defaultColWidth="8.85546875" defaultRowHeight="15"/>
  <cols>
    <col min="1" max="1" width="154.85546875" bestFit="1" customWidth="1"/>
    <col min="2" max="2" width="169.28515625" hidden="1" customWidth="1"/>
    <col min="3" max="3" width="14" bestFit="1" customWidth="1"/>
    <col min="4" max="4" width="29.140625" bestFit="1" customWidth="1"/>
    <col min="5" max="5" width="21.7109375" bestFit="1" customWidth="1"/>
    <col min="6" max="6" width="35.28515625" hidden="1" customWidth="1"/>
    <col min="7" max="7" width="22.140625" hidden="1" customWidth="1"/>
    <col min="8" max="8" width="21.5703125" bestFit="1" customWidth="1"/>
    <col min="9" max="9" width="20.140625" style="104" bestFit="1" customWidth="1"/>
    <col min="10" max="10" width="27.28515625" hidden="1" customWidth="1"/>
    <col min="11" max="11" width="33.140625" hidden="1" customWidth="1"/>
    <col min="12" max="12" width="34.28515625" bestFit="1" customWidth="1"/>
    <col min="13" max="13" width="25" bestFit="1" customWidth="1"/>
    <col min="14" max="14" width="31.28515625" bestFit="1" customWidth="1"/>
    <col min="15" max="15" width="20.5703125" bestFit="1" customWidth="1"/>
    <col min="16" max="16" width="25" bestFit="1" customWidth="1"/>
  </cols>
  <sheetData>
    <row r="1" spans="1:11">
      <c r="H1" s="99" t="s">
        <v>557</v>
      </c>
      <c r="I1" s="100" cm="1">
        <f t="array" ref="I1">MAX(ROW(INPUT_DATA[#Data]))</f>
        <v>5</v>
      </c>
    </row>
    <row r="2" spans="1:11">
      <c r="H2" s="99" t="s">
        <v>558</v>
      </c>
      <c r="I2" s="100">
        <f>I1-3</f>
        <v>2</v>
      </c>
    </row>
    <row r="4" spans="1:11">
      <c r="A4" s="99" t="s">
        <v>559</v>
      </c>
      <c r="B4" s="99" t="s">
        <v>560</v>
      </c>
      <c r="C4" s="99" t="s">
        <v>561</v>
      </c>
      <c r="D4" s="99" t="s">
        <v>562</v>
      </c>
      <c r="E4" s="99" t="s">
        <v>468</v>
      </c>
      <c r="F4" s="99" t="s">
        <v>563</v>
      </c>
      <c r="G4" s="99" t="s">
        <v>564</v>
      </c>
      <c r="H4" s="99" t="s">
        <v>565</v>
      </c>
      <c r="I4" s="101" t="s">
        <v>566</v>
      </c>
      <c r="J4" s="99" t="s">
        <v>567</v>
      </c>
      <c r="K4" s="99" t="s">
        <v>568</v>
      </c>
    </row>
    <row r="5" spans="1:11">
      <c r="A5" s="100" t="str">
        <f>INPUT_DATA[[#Headers],[Contractual Arrangement Reference Number]]</f>
        <v>Contractual Arrangement Reference Number</v>
      </c>
      <c r="B5" s="100" t="str">
        <f t="shared" ref="B5:B50" si="0">_xlfn.CONCAT("INPUT_DATA[", A5, "]")</f>
        <v>INPUT_DATA[Contractual Arrangement Reference Number]</v>
      </c>
      <c r="C5" s="100" t="s">
        <v>569</v>
      </c>
      <c r="D5" s="100">
        <f t="shared" ref="D5:D22" ca="1" si="1">IF(C5="Mandatory", COUNTBLANK(INDIRECT(B5, TRUE)), 0)</f>
        <v>2</v>
      </c>
      <c r="E5" s="100" t="s">
        <v>477</v>
      </c>
      <c r="F5" s="100"/>
      <c r="G5" s="100"/>
      <c r="H5" s="102" cm="1">
        <f t="array" aca="1" ref="H5" ca="1">COUNTA(INDIRECT(B5))-SUMPRODUCT(--ISTEXT(INDIRECT(B5)))</f>
        <v>0</v>
      </c>
      <c r="I5" s="103">
        <f t="shared" ref="I5:I50" ca="1" si="2">K5/$I$2</f>
        <v>0</v>
      </c>
      <c r="J5" s="100">
        <f ca="1">COUNTBLANK(INDIRECT(B5, TRUE))</f>
        <v>2</v>
      </c>
      <c r="K5" s="100">
        <f t="shared" ref="K5:K50" ca="1" si="3">$I$2-J5</f>
        <v>0</v>
      </c>
    </row>
    <row r="6" spans="1:11">
      <c r="A6" s="100" t="str">
        <f>INPUT_DATA[[#Headers],[Legal name of service provider]]</f>
        <v>Legal name of service provider</v>
      </c>
      <c r="B6" s="100" t="str">
        <f t="shared" si="0"/>
        <v>INPUT_DATA[Legal name of service provider]</v>
      </c>
      <c r="C6" s="100" t="s">
        <v>569</v>
      </c>
      <c r="D6" s="100">
        <f t="shared" ca="1" si="1"/>
        <v>2</v>
      </c>
      <c r="E6" s="100" t="s">
        <v>477</v>
      </c>
      <c r="F6" s="100"/>
      <c r="G6" s="100"/>
      <c r="H6" s="102" cm="1">
        <f t="array" aca="1" ref="H6" ca="1">COUNTA(INDIRECT(B6))-SUMPRODUCT(--ISTEXT(INDIRECT(B6)))</f>
        <v>0</v>
      </c>
      <c r="I6" s="103">
        <f t="shared" ca="1" si="2"/>
        <v>0</v>
      </c>
      <c r="J6" s="100">
        <f ca="1">COUNTBLANK(INDIRECT(B6, TRUE))</f>
        <v>2</v>
      </c>
      <c r="K6" s="100">
        <f t="shared" ca="1" si="3"/>
        <v>0</v>
      </c>
    </row>
    <row r="7" spans="1:11">
      <c r="A7" s="100" t="str">
        <f>INPUT_DATA[[#Headers],[Legal Entity Identifier
]]</f>
        <v xml:space="preserve">Legal Entity Identifier
</v>
      </c>
      <c r="B7" s="100" t="str">
        <f t="shared" si="0"/>
        <v>INPUT_DATA[Legal Entity Identifier
]</v>
      </c>
      <c r="C7" s="100" t="s">
        <v>569</v>
      </c>
      <c r="D7" s="100">
        <f t="shared" ca="1" si="1"/>
        <v>2</v>
      </c>
      <c r="E7" s="100" t="s">
        <v>477</v>
      </c>
      <c r="F7" s="100"/>
      <c r="G7" s="100"/>
      <c r="H7" s="102" cm="1">
        <f t="array" aca="1" ref="H7" ca="1">SUMPRODUCT((INDIRECT(B7)&lt;&gt;"")*(INDIRECT(B7)&lt;&gt;"N/A")*(LEN(INDIRECT(B7))&lt;&gt;20))</f>
        <v>0</v>
      </c>
      <c r="I7" s="103">
        <f t="shared" ca="1" si="2"/>
        <v>0</v>
      </c>
      <c r="J7" s="100">
        <f t="shared" ref="J7:J50" ca="1" si="4">COUNTBLANK(INDIRECT(B7, TRUE))</f>
        <v>2</v>
      </c>
      <c r="K7" s="100">
        <f t="shared" ca="1" si="3"/>
        <v>0</v>
      </c>
    </row>
    <row r="8" spans="1:11">
      <c r="A8" s="100" t="str">
        <f>INPUT_DATA[[#Headers],[Is the MTP contractual arrangement outsourcing or non-outsourcing?]]</f>
        <v>Is the MTP contractual arrangement outsourcing or non-outsourcing?</v>
      </c>
      <c r="B8" s="100" t="str">
        <f t="shared" si="0"/>
        <v>INPUT_DATA[Is the MTP contractual arrangement outsourcing or non-outsourcing?]</v>
      </c>
      <c r="C8" s="100" t="s">
        <v>569</v>
      </c>
      <c r="D8" s="100">
        <f t="shared" ca="1" si="1"/>
        <v>2</v>
      </c>
      <c r="E8" s="100" t="s">
        <v>563</v>
      </c>
      <c r="F8" s="102" t="s">
        <v>570</v>
      </c>
      <c r="G8" s="102" cm="1">
        <f t="array" aca="1" ref="G8" ca="1">SUMPRODUCT(--(ISNA(MATCH(INDIRECT(B8,FALSE),INDIRECT(F8,TRUE),0))))</f>
        <v>2</v>
      </c>
      <c r="H8" s="102">
        <f ca="1">G8-J8</f>
        <v>0</v>
      </c>
      <c r="I8" s="103">
        <f t="shared" ca="1" si="2"/>
        <v>0</v>
      </c>
      <c r="J8" s="100">
        <f t="shared" ca="1" si="4"/>
        <v>2</v>
      </c>
      <c r="K8" s="100">
        <f t="shared" ca="1" si="3"/>
        <v>0</v>
      </c>
    </row>
    <row r="9" spans="1:11">
      <c r="A9" s="100" t="str">
        <f>INPUT_DATA[[#Headers],[Type of service provided ]]</f>
        <v xml:space="preserve">Type of service provided </v>
      </c>
      <c r="B9" s="100" t="str">
        <f t="shared" si="0"/>
        <v>INPUT_DATA[Type of service provided ]</v>
      </c>
      <c r="C9" s="100" t="s">
        <v>569</v>
      </c>
      <c r="D9" s="100">
        <f t="shared" ca="1" si="1"/>
        <v>2</v>
      </c>
      <c r="E9" s="100" t="s">
        <v>563</v>
      </c>
      <c r="F9" s="100" t="s">
        <v>571</v>
      </c>
      <c r="G9" s="102" cm="1">
        <f t="array" aca="1" ref="G9" ca="1">SUMPRODUCT(--(ISNA(MATCH(INDIRECT(B9,FALSE),INDIRECT(F9,TRUE),0))))</f>
        <v>2</v>
      </c>
      <c r="H9" s="102">
        <f ca="1">G9-J9</f>
        <v>0</v>
      </c>
      <c r="I9" s="103">
        <f t="shared" ca="1" si="2"/>
        <v>0</v>
      </c>
      <c r="J9" s="100">
        <f t="shared" ca="1" si="4"/>
        <v>2</v>
      </c>
      <c r="K9" s="100">
        <f t="shared" ca="1" si="3"/>
        <v>0</v>
      </c>
    </row>
    <row r="10" spans="1:11">
      <c r="A10" s="100" t="str">
        <f>INPUT_DATA[[#Headers],[If the contractual arrangement is on cloud, please state the cloud deployment model ]]</f>
        <v xml:space="preserve">If the contractual arrangement is on cloud, please state the cloud deployment model </v>
      </c>
      <c r="B10" s="100" t="str">
        <f t="shared" si="0"/>
        <v>INPUT_DATA[If the contractual arrangement is on cloud, please state the cloud deployment model ]</v>
      </c>
      <c r="C10" s="100" t="s">
        <v>569</v>
      </c>
      <c r="D10" s="100">
        <f t="shared" ca="1" si="1"/>
        <v>2</v>
      </c>
      <c r="E10" s="100" t="s">
        <v>563</v>
      </c>
      <c r="F10" s="100" t="s">
        <v>572</v>
      </c>
      <c r="G10" s="102" cm="1">
        <f t="array" aca="1" ref="G10" ca="1">SUMPRODUCT(--(ISNA(MATCH(INDIRECT(B10,FALSE),INDIRECT(F10,TRUE),0))))</f>
        <v>2</v>
      </c>
      <c r="H10" s="102">
        <f ca="1">G10-J10</f>
        <v>0</v>
      </c>
      <c r="I10" s="103">
        <f t="shared" ca="1" si="2"/>
        <v>0</v>
      </c>
      <c r="J10" s="100">
        <f t="shared" ca="1" si="4"/>
        <v>2</v>
      </c>
      <c r="K10" s="100">
        <f t="shared" ca="1" si="3"/>
        <v>0</v>
      </c>
    </row>
    <row r="11" spans="1:11">
      <c r="A11" s="100" t="str">
        <f>INPUT_DATA[[#Headers],[Short description of product/service provided]]</f>
        <v>Short description of product/service provided</v>
      </c>
      <c r="B11" s="100" t="str">
        <f t="shared" si="0"/>
        <v>INPUT_DATA[Short description of product/service provided]</v>
      </c>
      <c r="C11" s="100" t="s">
        <v>569</v>
      </c>
      <c r="D11" s="100">
        <f t="shared" ca="1" si="1"/>
        <v>2</v>
      </c>
      <c r="E11" s="100" t="s">
        <v>573</v>
      </c>
      <c r="F11" s="100"/>
      <c r="G11" s="100"/>
      <c r="H11" s="102" cm="1">
        <f t="array" aca="1" ref="H11" ca="1">COUNTA(INDIRECT(B11))-SUMPRODUCT((ISTEXT(INDIRECT(B11)))*(LEN(INDIRECT(B11))&lt;=255))</f>
        <v>0</v>
      </c>
      <c r="I11" s="103">
        <f t="shared" ca="1" si="2"/>
        <v>0</v>
      </c>
      <c r="J11" s="100">
        <f t="shared" ca="1" si="4"/>
        <v>2</v>
      </c>
      <c r="K11" s="100">
        <f t="shared" ca="1" si="3"/>
        <v>0</v>
      </c>
    </row>
    <row r="12" spans="1:11">
      <c r="A12" s="100" t="str">
        <f>INPUT_DATA[[#Headers],[Supply chain ranking ]]</f>
        <v xml:space="preserve">Supply chain ranking </v>
      </c>
      <c r="B12" s="100" t="str">
        <f t="shared" si="0"/>
        <v>INPUT_DATA[Supply chain ranking ]</v>
      </c>
      <c r="C12" s="100" t="s">
        <v>569</v>
      </c>
      <c r="D12" s="100">
        <f t="shared" ca="1" si="1"/>
        <v>2</v>
      </c>
      <c r="E12" s="100" t="s">
        <v>503</v>
      </c>
      <c r="F12" s="100"/>
      <c r="G12" s="100"/>
      <c r="H12" s="102" cm="1">
        <f t="array" aca="1" ref="H12" ca="1">COUNTA(INDIRECT(B12))-SUMPRODUCT((ISNUMBER(INDIRECT(B12)))*(MOD(INDIRECT(B12),1)=0))</f>
        <v>0</v>
      </c>
      <c r="I12" s="103">
        <f t="shared" ca="1" si="2"/>
        <v>0</v>
      </c>
      <c r="J12" s="100">
        <f t="shared" ca="1" si="4"/>
        <v>2</v>
      </c>
      <c r="K12" s="100">
        <f t="shared" ca="1" si="3"/>
        <v>0</v>
      </c>
    </row>
    <row r="13" spans="1:11">
      <c r="A13" s="100" t="str">
        <f>INPUT_DATA[[#Headers],[Date of commencement of the contractual arrangement ]]</f>
        <v xml:space="preserve">Date of commencement of the contractual arrangement </v>
      </c>
      <c r="B13" s="100" t="str">
        <f t="shared" si="0"/>
        <v>INPUT_DATA[Date of commencement of the contractual arrangement ]</v>
      </c>
      <c r="C13" s="100" t="s">
        <v>569</v>
      </c>
      <c r="D13" s="100">
        <f t="shared" ca="1" si="1"/>
        <v>2</v>
      </c>
      <c r="E13" s="100" t="s">
        <v>574</v>
      </c>
      <c r="F13" s="100"/>
      <c r="G13" s="100"/>
      <c r="H13" s="100" cm="1">
        <f t="array" aca="1" ref="H13" ca="1">COUNTA(INDIRECT(B13))-SUMPRODUCT(--(ISNUMBER(--LEFT(INDIRECT(B13),4)))*--(MID(INDIRECT(B13),5,1)="-")*--(ISNUMBER(--MID(INDIRECT(B13),6,2)))*--(MID(INDIRECT(B13),8,1)="-")*--(ISNUMBER(--RIGHT(INDIRECT(B13),2))))</f>
        <v>0</v>
      </c>
      <c r="I13" s="103">
        <f t="shared" ca="1" si="2"/>
        <v>0</v>
      </c>
      <c r="J13" s="100">
        <f t="shared" ca="1" si="4"/>
        <v>2</v>
      </c>
      <c r="K13" s="100">
        <f t="shared" ca="1" si="3"/>
        <v>0</v>
      </c>
    </row>
    <row r="14" spans="1:11">
      <c r="A14" s="100" t="str">
        <f>INPUT_DATA[[#Headers],[Date of service commencement]]</f>
        <v>Date of service commencement</v>
      </c>
      <c r="B14" s="100" t="str">
        <f t="shared" si="0"/>
        <v>INPUT_DATA[Date of service commencement]</v>
      </c>
      <c r="C14" s="100" t="s">
        <v>499</v>
      </c>
      <c r="D14" s="100">
        <f t="shared" ca="1" si="1"/>
        <v>0</v>
      </c>
      <c r="E14" s="100" t="s">
        <v>574</v>
      </c>
      <c r="F14" s="100"/>
      <c r="G14" s="100"/>
      <c r="H14" s="100" cm="1">
        <f t="array" aca="1" ref="H14" ca="1">COUNTA(INDIRECT(B14))-SUMPRODUCT(--(ISNUMBER(--LEFT(INDIRECT(B14),4)))*--(MID(INDIRECT(B14),5,1)="-")*--(ISNUMBER(--MID(INDIRECT(B14),6,2)))*--(MID(INDIRECT(B14),8,1)="-")*--(ISNUMBER(--RIGHT(INDIRECT(B14),2))))</f>
        <v>0</v>
      </c>
      <c r="I14" s="103">
        <f t="shared" ca="1" si="2"/>
        <v>0</v>
      </c>
      <c r="J14" s="100">
        <f t="shared" ca="1" si="4"/>
        <v>2</v>
      </c>
      <c r="K14" s="100">
        <f t="shared" ca="1" si="3"/>
        <v>0</v>
      </c>
    </row>
    <row r="15" spans="1:11">
      <c r="A15" s="100" t="str">
        <f>INPUT_DATA[[#Headers],[Next contract renewal date or end date]]</f>
        <v>Next contract renewal date or end date</v>
      </c>
      <c r="B15" s="100" t="str">
        <f t="shared" si="0"/>
        <v>INPUT_DATA[Next contract renewal date or end date]</v>
      </c>
      <c r="C15" s="100" t="s">
        <v>569</v>
      </c>
      <c r="D15" s="100">
        <f t="shared" ca="1" si="1"/>
        <v>2</v>
      </c>
      <c r="E15" s="100" t="s">
        <v>574</v>
      </c>
      <c r="F15" s="100"/>
      <c r="G15" s="100"/>
      <c r="H15" s="100" cm="1">
        <f t="array" aca="1" ref="H15" ca="1">COUNTA(INDIRECT(B15))-SUMPRODUCT(--(ISNUMBER(--LEFT(INDIRECT(B15),4)))*--(MID(INDIRECT(B15),5,1)="-")*--(ISNUMBER(--MID(INDIRECT(B15),6,2)))*--(MID(INDIRECT(B15),8,1)="-")*--(ISNUMBER(--RIGHT(INDIRECT(B15),2))))</f>
        <v>0</v>
      </c>
      <c r="I15" s="103">
        <f t="shared" ca="1" si="2"/>
        <v>0</v>
      </c>
      <c r="J15" s="100">
        <f t="shared" ca="1" si="4"/>
        <v>2</v>
      </c>
      <c r="K15" s="100">
        <f t="shared" ca="1" si="3"/>
        <v>0</v>
      </c>
    </row>
    <row r="16" spans="1:11">
      <c r="A16" s="100" t="str">
        <f>INPUT_DATA[[#Headers],[Notice period for the service provider]]</f>
        <v>Notice period for the service provider</v>
      </c>
      <c r="B16" s="100" t="str">
        <f t="shared" si="0"/>
        <v>INPUT_DATA[Notice period for the service provider]</v>
      </c>
      <c r="C16" s="100" t="s">
        <v>569</v>
      </c>
      <c r="D16" s="100">
        <f t="shared" ca="1" si="1"/>
        <v>2</v>
      </c>
      <c r="E16" s="100" t="s">
        <v>503</v>
      </c>
      <c r="F16" s="100"/>
      <c r="G16" s="100"/>
      <c r="H16" s="102" cm="1">
        <f t="array" aca="1" ref="H16" ca="1">COUNTA(INDIRECT(B16))-SUMPRODUCT((ISNUMBER(INDIRECT(B16)))*(MOD(INDIRECT(B16),1)=0))</f>
        <v>0</v>
      </c>
      <c r="I16" s="103">
        <f t="shared" ca="1" si="2"/>
        <v>0</v>
      </c>
      <c r="J16" s="100">
        <f t="shared" ca="1" si="4"/>
        <v>2</v>
      </c>
      <c r="K16" s="100">
        <f t="shared" ca="1" si="3"/>
        <v>0</v>
      </c>
    </row>
    <row r="17" spans="1:11">
      <c r="A17" s="100" t="str">
        <f>INPUT_DATA[[#Headers],[Notice period for the firm]]</f>
        <v>Notice period for the firm</v>
      </c>
      <c r="B17" s="100" t="str">
        <f t="shared" si="0"/>
        <v>INPUT_DATA[Notice period for the firm]</v>
      </c>
      <c r="C17" s="100" t="s">
        <v>569</v>
      </c>
      <c r="D17" s="100">
        <f t="shared" ca="1" si="1"/>
        <v>2</v>
      </c>
      <c r="E17" s="100" t="s">
        <v>503</v>
      </c>
      <c r="F17" s="100"/>
      <c r="G17" s="100"/>
      <c r="H17" s="102" cm="1">
        <f t="array" aca="1" ref="H17" ca="1">COUNTA(INDIRECT(B17))-SUMPRODUCT((ISNUMBER(INDIRECT(B17)))*(MOD(INDIRECT(B17),1)=0))</f>
        <v>0</v>
      </c>
      <c r="I17" s="103">
        <f t="shared" ca="1" si="2"/>
        <v>0</v>
      </c>
      <c r="J17" s="100">
        <f t="shared" ca="1" si="4"/>
        <v>2</v>
      </c>
      <c r="K17" s="100">
        <f t="shared" ca="1" si="3"/>
        <v>0</v>
      </c>
    </row>
    <row r="18" spans="1:11">
      <c r="A18" s="100" t="str">
        <f>INPUT_DATA[[#Headers],[The governing law of the contractual arrangement]]</f>
        <v>The governing law of the contractual arrangement</v>
      </c>
      <c r="B18" s="100" t="str">
        <f t="shared" si="0"/>
        <v>INPUT_DATA[The governing law of the contractual arrangement]</v>
      </c>
      <c r="C18" s="100" t="s">
        <v>569</v>
      </c>
      <c r="D18" s="100">
        <f t="shared" ca="1" si="1"/>
        <v>2</v>
      </c>
      <c r="E18" s="100" t="s">
        <v>563</v>
      </c>
      <c r="F18" s="100" t="s">
        <v>575</v>
      </c>
      <c r="G18" s="102" cm="1">
        <f t="array" aca="1" ref="G18" ca="1">SUMPRODUCT(--(ISNA(MATCH(INDIRECT(B18,FALSE),INDIRECT(F18,TRUE),0))))</f>
        <v>2</v>
      </c>
      <c r="H18" s="102">
        <f ca="1">G18-J18</f>
        <v>0</v>
      </c>
      <c r="I18" s="103">
        <f t="shared" ca="1" si="2"/>
        <v>0</v>
      </c>
      <c r="J18" s="100">
        <f t="shared" ca="1" si="4"/>
        <v>2</v>
      </c>
      <c r="K18" s="100">
        <f t="shared" ca="1" si="3"/>
        <v>0</v>
      </c>
    </row>
    <row r="19" spans="1:11">
      <c r="A19" s="100" t="str">
        <f>INPUT_DATA[[#Headers],[Reason for materiality]]</f>
        <v>Reason for materiality</v>
      </c>
      <c r="B19" s="100" t="str">
        <f t="shared" si="0"/>
        <v>INPUT_DATA[Reason for materiality]</v>
      </c>
      <c r="C19" s="100" t="s">
        <v>569</v>
      </c>
      <c r="D19" s="100">
        <f t="shared" ca="1" si="1"/>
        <v>2</v>
      </c>
      <c r="E19" s="100" t="s">
        <v>563</v>
      </c>
      <c r="F19" s="100" t="s">
        <v>576</v>
      </c>
      <c r="G19" s="102" cm="1">
        <f t="array" aca="1" ref="G19" ca="1">SUMPRODUCT(--(ISNA(MATCH(INDIRECT(B19,FALSE),INDIRECT(F19,TRUE),0))))</f>
        <v>2</v>
      </c>
      <c r="H19" s="102">
        <f ca="1">G19-J19</f>
        <v>0</v>
      </c>
      <c r="I19" s="103">
        <f t="shared" ca="1" si="2"/>
        <v>0</v>
      </c>
      <c r="J19" s="100">
        <f t="shared" ca="1" si="4"/>
        <v>2</v>
      </c>
      <c r="K19" s="100">
        <f t="shared" ca="1" si="3"/>
        <v>0</v>
      </c>
    </row>
    <row r="20" spans="1:11">
      <c r="A20" s="100" t="str">
        <f>INPUT_DATA[[#Headers],[Date of the most recent materiality assessment]]</f>
        <v>Date of the most recent materiality assessment</v>
      </c>
      <c r="B20" s="100" t="str">
        <f t="shared" si="0"/>
        <v>INPUT_DATA[Date of the most recent materiality assessment]</v>
      </c>
      <c r="C20" s="100" t="s">
        <v>569</v>
      </c>
      <c r="D20" s="100">
        <f t="shared" ca="1" si="1"/>
        <v>2</v>
      </c>
      <c r="E20" s="100" t="s">
        <v>574</v>
      </c>
      <c r="F20" s="100"/>
      <c r="G20" s="100"/>
      <c r="H20" s="100" cm="1">
        <f t="array" aca="1" ref="H20" ca="1">COUNTA(INDIRECT(B20))-SUMPRODUCT(--(ISNUMBER(--LEFT(INDIRECT(B20),4)))*--(MID(INDIRECT(B20),5,1)="-")*--(ISNUMBER(--MID(INDIRECT(B20),6,2)))*--(MID(INDIRECT(B20),8,1)="-")*--(ISNUMBER(--RIGHT(INDIRECT(B20),2))))</f>
        <v>0</v>
      </c>
      <c r="I20" s="103">
        <f t="shared" ca="1" si="2"/>
        <v>0</v>
      </c>
      <c r="J20" s="100">
        <f t="shared" ca="1" si="4"/>
        <v>2</v>
      </c>
      <c r="K20" s="100">
        <f t="shared" ca="1" si="3"/>
        <v>0</v>
      </c>
    </row>
    <row r="21" spans="1:11">
      <c r="A21" s="100" t="str">
        <f>INPUT_DATA[[#Headers],[Function category]]</f>
        <v>Function category</v>
      </c>
      <c r="B21" s="100" t="str">
        <f t="shared" si="0"/>
        <v>INPUT_DATA[Function category]</v>
      </c>
      <c r="C21" s="100" t="s">
        <v>569</v>
      </c>
      <c r="D21" s="100">
        <f t="shared" ca="1" si="1"/>
        <v>2</v>
      </c>
      <c r="E21" s="100" t="s">
        <v>563</v>
      </c>
      <c r="F21" s="100" t="s">
        <v>577</v>
      </c>
      <c r="G21" s="102" cm="1">
        <f t="array" aca="1" ref="G21" ca="1">SUMPRODUCT((INDIRECT(B9)="Networking &amp; Operations")+(INDIRECT(B9)="Security &amp; Identity")*(INDIRECT(B21)&lt;&gt;"CF: Enterprise: Most functions or IBSs within the organisation"))+SUMPRODUCT(--(ISNA(MATCH(INDIRECT(B21,FALSE),INDIRECT(F21,TRUE),0))))</f>
        <v>2</v>
      </c>
      <c r="H21" s="102">
        <f ca="1">G21-J21</f>
        <v>0</v>
      </c>
      <c r="I21" s="103">
        <f t="shared" ca="1" si="2"/>
        <v>0</v>
      </c>
      <c r="J21" s="100">
        <f t="shared" ca="1" si="4"/>
        <v>2</v>
      </c>
      <c r="K21" s="100">
        <f t="shared" ca="1" si="3"/>
        <v>0</v>
      </c>
    </row>
    <row r="22" spans="1:11">
      <c r="A22" s="100" t="str">
        <f>INPUT_DATA[[#Headers],[Does the contractual arrangement support an important business service?]]</f>
        <v>Does the contractual arrangement support an important business service?</v>
      </c>
      <c r="B22" s="100" t="str">
        <f t="shared" si="0"/>
        <v>INPUT_DATA[Does the contractual arrangement support an important business service?]</v>
      </c>
      <c r="C22" s="100" t="s">
        <v>569</v>
      </c>
      <c r="D22" s="100">
        <f t="shared" ca="1" si="1"/>
        <v>2</v>
      </c>
      <c r="E22" s="100" t="s">
        <v>563</v>
      </c>
      <c r="F22" s="100" t="s">
        <v>578</v>
      </c>
      <c r="G22" s="102" cm="1">
        <f t="array" aca="1" ref="G22" ca="1">SUMPRODUCT(--(ISNA(MATCH(INDIRECT(B22,FALSE),INDIRECT(F22,TRUE),0))))</f>
        <v>2</v>
      </c>
      <c r="H22" s="102">
        <f ca="1">G22-J22</f>
        <v>0</v>
      </c>
      <c r="I22" s="103">
        <f t="shared" ca="1" si="2"/>
        <v>0</v>
      </c>
      <c r="J22" s="100">
        <f t="shared" ca="1" si="4"/>
        <v>2</v>
      </c>
      <c r="K22" s="100">
        <f t="shared" ca="1" si="3"/>
        <v>0</v>
      </c>
    </row>
    <row r="23" spans="1:11">
      <c r="A23" s="100" t="str">
        <f>INPUT_DATA[[#Headers],[If yes, which important business service does the contractual arrangement  support]]</f>
        <v>If yes, which important business service does the contractual arrangement  support</v>
      </c>
      <c r="B23" s="100" t="str">
        <f t="shared" si="0"/>
        <v>INPUT_DATA[If yes, which important business service does the contractual arrangement  support]</v>
      </c>
      <c r="C23" s="100" t="s">
        <v>579</v>
      </c>
      <c r="D23" s="100" cm="1">
        <f t="array" aca="1" ref="D23" ca="1">SUMPRODUCT((INDIRECT(B22)="Yes")*(INDIRECT(B23)=""))</f>
        <v>0</v>
      </c>
      <c r="E23" s="100" t="s">
        <v>573</v>
      </c>
      <c r="F23" s="100"/>
      <c r="G23" s="100"/>
      <c r="H23" s="102" cm="1">
        <f t="array" aca="1" ref="H23" ca="1">COUNTA(INDIRECT(B23))-SUMPRODUCT((ISTEXT(INDIRECT(B23)))*(LEN(INDIRECT(B23))&lt;=255))</f>
        <v>0</v>
      </c>
      <c r="I23" s="103">
        <f t="shared" ca="1" si="2"/>
        <v>0</v>
      </c>
      <c r="J23" s="100">
        <f t="shared" ca="1" si="4"/>
        <v>2</v>
      </c>
      <c r="K23" s="100">
        <f t="shared" ca="1" si="3"/>
        <v>0</v>
      </c>
    </row>
    <row r="24" spans="1:11">
      <c r="A24" s="100" t="str">
        <f>INPUT_DATA[[#Headers],[Does the service provider support a core element of the Important Business Service?]]</f>
        <v>Does the service provider support a core element of the Important Business Service?</v>
      </c>
      <c r="B24" s="100" t="str">
        <f t="shared" si="0"/>
        <v>INPUT_DATA[Does the service provider support a core element of the Important Business Service?]</v>
      </c>
      <c r="C24" s="100" t="s">
        <v>579</v>
      </c>
      <c r="D24" s="100" cm="1">
        <f t="array" aca="1" ref="D24" ca="1">SUMPRODUCT((INDIRECT(B22)="Yes")*(INDIRECT(B24)=""))</f>
        <v>0</v>
      </c>
      <c r="E24" s="100" t="s">
        <v>563</v>
      </c>
      <c r="F24" s="100" t="s">
        <v>580</v>
      </c>
      <c r="G24" s="102" cm="1">
        <f t="array" aca="1" ref="G24" ca="1">SUMPRODUCT(--(ISNA(MATCH(INDIRECT(B24,FALSE),INDIRECT(F24,TRUE),0))))</f>
        <v>2</v>
      </c>
      <c r="H24" s="102">
        <f ca="1">G24-J24</f>
        <v>0</v>
      </c>
      <c r="I24" s="103">
        <f t="shared" ca="1" si="2"/>
        <v>0</v>
      </c>
      <c r="J24" s="100">
        <f t="shared" ca="1" si="4"/>
        <v>2</v>
      </c>
      <c r="K24" s="100">
        <f t="shared" ca="1" si="3"/>
        <v>0</v>
      </c>
    </row>
    <row r="25" spans="1:11">
      <c r="A25" s="100" t="str">
        <f>INPUT_DATA[[#Headers],[Impact Tolerance - PRA Safety and Soundness]]</f>
        <v>Impact Tolerance - PRA Safety and Soundness</v>
      </c>
      <c r="B25" s="100" t="str">
        <f t="shared" si="0"/>
        <v>INPUT_DATA[Impact Tolerance - PRA Safety and Soundness]</v>
      </c>
      <c r="C25" s="100" t="s">
        <v>569</v>
      </c>
      <c r="D25" s="100">
        <f t="shared" ref="D25:D43" ca="1" si="5">IF(C25="Mandatory", COUNTBLANK(INDIRECT(B25, TRUE)), 0)</f>
        <v>2</v>
      </c>
      <c r="E25" s="100" t="s">
        <v>477</v>
      </c>
      <c r="F25" s="100"/>
      <c r="G25" s="100"/>
      <c r="H25" s="102" cm="1">
        <f t="array" aca="1" ref="H25" ca="1">SUMPRODUCT((INDIRECT(B25)&lt;&gt;"")*(NOT(ISNUMBER(INDIRECT(B25))))*(UPPER(INDIRECT(B25))&lt;&gt;"NOT DONE")*(UPPER(INDIRECT(B25))&lt;&gt;"N/A"))</f>
        <v>0</v>
      </c>
      <c r="I25" s="103">
        <f t="shared" ca="1" si="2"/>
        <v>0</v>
      </c>
      <c r="J25" s="100">
        <f t="shared" ca="1" si="4"/>
        <v>2</v>
      </c>
      <c r="K25" s="100">
        <f t="shared" ca="1" si="3"/>
        <v>0</v>
      </c>
    </row>
    <row r="26" spans="1:11">
      <c r="A26" s="100" t="str">
        <f>INPUT_DATA[[#Headers],[Impact Tolerance - PRA Financial Stability]]</f>
        <v>Impact Tolerance - PRA Financial Stability</v>
      </c>
      <c r="B26" s="100" t="str">
        <f t="shared" si="0"/>
        <v>INPUT_DATA[Impact Tolerance - PRA Financial Stability]</v>
      </c>
      <c r="C26" s="100" t="s">
        <v>569</v>
      </c>
      <c r="D26" s="100">
        <f t="shared" ca="1" si="5"/>
        <v>2</v>
      </c>
      <c r="E26" s="100" t="s">
        <v>477</v>
      </c>
      <c r="F26" s="100"/>
      <c r="G26" s="100"/>
      <c r="H26" s="102" cm="1">
        <f t="array" aca="1" ref="H26" ca="1">SUMPRODUCT((INDIRECT(B26)&lt;&gt;"")*(NOT(ISNUMBER(INDIRECT(B26))))*(UPPER(INDIRECT(B26))&lt;&gt;"NOT DONE")*(UPPER(INDIRECT(B26))&lt;&gt;"N/A"))</f>
        <v>0</v>
      </c>
      <c r="I26" s="103">
        <f t="shared" ca="1" si="2"/>
        <v>0</v>
      </c>
      <c r="J26" s="100">
        <f t="shared" ca="1" si="4"/>
        <v>2</v>
      </c>
      <c r="K26" s="100">
        <f t="shared" ca="1" si="3"/>
        <v>0</v>
      </c>
    </row>
    <row r="27" spans="1:11">
      <c r="A27" s="100" t="str">
        <f>INPUT_DATA[[#Headers],[Impact Tolerance - PRA Policy holder Protection]]</f>
        <v>Impact Tolerance - PRA Policy holder Protection</v>
      </c>
      <c r="B27" s="100" t="str">
        <f t="shared" si="0"/>
        <v>INPUT_DATA[Impact Tolerance - PRA Policy holder Protection]</v>
      </c>
      <c r="C27" s="100" t="s">
        <v>569</v>
      </c>
      <c r="D27" s="100">
        <f t="shared" ca="1" si="5"/>
        <v>2</v>
      </c>
      <c r="E27" s="100" t="s">
        <v>477</v>
      </c>
      <c r="F27" s="100"/>
      <c r="G27" s="100"/>
      <c r="H27" s="102" cm="1">
        <f t="array" aca="1" ref="H27" ca="1">SUMPRODUCT((INDIRECT(B27)&lt;&gt;"")*(NOT(ISNUMBER(INDIRECT(B27))))*(UPPER(INDIRECT(B27))&lt;&gt;"NOT DONE")*(UPPER(INDIRECT(B27))&lt;&gt;"N/A"))</f>
        <v>0</v>
      </c>
      <c r="I27" s="103">
        <f t="shared" ca="1" si="2"/>
        <v>0</v>
      </c>
      <c r="J27" s="100">
        <f t="shared" ca="1" si="4"/>
        <v>2</v>
      </c>
      <c r="K27" s="100">
        <f t="shared" ca="1" si="3"/>
        <v>0</v>
      </c>
    </row>
    <row r="28" spans="1:11">
      <c r="A28" s="100" t="str">
        <f>INPUT_DATA[[#Headers],[Impact Tolerance - FCA - Client harm]]</f>
        <v>Impact Tolerance - FCA - Client harm</v>
      </c>
      <c r="B28" s="100" t="str">
        <f t="shared" si="0"/>
        <v>INPUT_DATA[Impact Tolerance - FCA - Client harm]</v>
      </c>
      <c r="C28" s="100" t="s">
        <v>569</v>
      </c>
      <c r="D28" s="100">
        <f t="shared" ca="1" si="5"/>
        <v>2</v>
      </c>
      <c r="E28" s="100" t="s">
        <v>477</v>
      </c>
      <c r="F28" s="100"/>
      <c r="G28" s="100"/>
      <c r="H28" s="102" cm="1">
        <f t="array" aca="1" ref="H28" ca="1">SUMPRODUCT((INDIRECT(B28)&lt;&gt;"")*(NOT(ISNUMBER(INDIRECT(B28))))*(UPPER(INDIRECT(B28))&lt;&gt;"NOT DONE")*(UPPER(INDIRECT(B28))&lt;&gt;"N/A"))</f>
        <v>0</v>
      </c>
      <c r="I28" s="103">
        <f t="shared" ca="1" si="2"/>
        <v>0</v>
      </c>
      <c r="J28" s="100">
        <f t="shared" ca="1" si="4"/>
        <v>2</v>
      </c>
      <c r="K28" s="100">
        <f t="shared" ca="1" si="3"/>
        <v>0</v>
      </c>
    </row>
    <row r="29" spans="1:11">
      <c r="A29" s="100" t="str">
        <f>INPUT_DATA[[#Headers],[Impact Tolerance - FCA - Market integrity]]</f>
        <v>Impact Tolerance - FCA - Market integrity</v>
      </c>
      <c r="B29" s="100" t="str">
        <f t="shared" si="0"/>
        <v>INPUT_DATA[Impact Tolerance - FCA - Market integrity]</v>
      </c>
      <c r="C29" s="100" t="s">
        <v>569</v>
      </c>
      <c r="D29" s="100">
        <f t="shared" ca="1" si="5"/>
        <v>2</v>
      </c>
      <c r="E29" s="100" t="s">
        <v>477</v>
      </c>
      <c r="F29" s="100"/>
      <c r="G29" s="100"/>
      <c r="H29" s="102" cm="1">
        <f t="array" aca="1" ref="H29" ca="1">SUMPRODUCT((INDIRECT(B29)&lt;&gt;"")*(NOT(ISNUMBER(INDIRECT(B29))))*(UPPER(INDIRECT(B29))&lt;&gt;"NOT DONE")*(UPPER(INDIRECT(B29))&lt;&gt;"N/A"))</f>
        <v>0</v>
      </c>
      <c r="I29" s="103">
        <f t="shared" ca="1" si="2"/>
        <v>0</v>
      </c>
      <c r="J29" s="100">
        <f t="shared" ca="1" si="4"/>
        <v>2</v>
      </c>
      <c r="K29" s="100">
        <f t="shared" ca="1" si="3"/>
        <v>0</v>
      </c>
    </row>
    <row r="30" spans="1:11">
      <c r="A30" s="100" t="str">
        <f>INPUT_DATA[[#Headers],[Impact Tolerance - Bank as FMI Regulator]]</f>
        <v>Impact Tolerance - Bank as FMI Regulator</v>
      </c>
      <c r="B30" s="100" t="str">
        <f t="shared" si="0"/>
        <v>INPUT_DATA[Impact Tolerance - Bank as FMI Regulator]</v>
      </c>
      <c r="C30" s="100" t="s">
        <v>569</v>
      </c>
      <c r="D30" s="100">
        <f t="shared" ca="1" si="5"/>
        <v>2</v>
      </c>
      <c r="E30" s="100" t="s">
        <v>477</v>
      </c>
      <c r="F30" s="100"/>
      <c r="G30" s="100"/>
      <c r="H30" s="102" cm="1">
        <f t="array" aca="1" ref="H30" ca="1">SUMPRODUCT((INDIRECT(B30)&lt;&gt;"")*(NOT(ISNUMBER(INDIRECT(B30))))*(UPPER(INDIRECT(B30))&lt;&gt;"NOT DONE")*(UPPER(INDIRECT(B30))&lt;&gt;"N/A"))</f>
        <v>0</v>
      </c>
      <c r="I30" s="103">
        <f t="shared" ca="1" si="2"/>
        <v>0</v>
      </c>
      <c r="J30" s="100">
        <f t="shared" ca="1" si="4"/>
        <v>2</v>
      </c>
      <c r="K30" s="100">
        <f t="shared" ca="1" si="3"/>
        <v>0</v>
      </c>
    </row>
    <row r="31" spans="1:11">
      <c r="A31" s="100" t="str">
        <f>INPUT_DATA[[#Headers],[Country where the data is stored]]</f>
        <v>Country where the data is stored</v>
      </c>
      <c r="B31" s="100" t="str">
        <f t="shared" si="0"/>
        <v>INPUT_DATA[Country where the data is stored]</v>
      </c>
      <c r="C31" s="100" t="s">
        <v>569</v>
      </c>
      <c r="D31" s="100">
        <f t="shared" ca="1" si="5"/>
        <v>2</v>
      </c>
      <c r="E31" s="100" t="s">
        <v>563</v>
      </c>
      <c r="F31" s="100" t="s">
        <v>575</v>
      </c>
      <c r="G31" s="102" cm="1">
        <f t="array" aca="1" ref="G31" ca="1">SUMPRODUCT(--(ISNA(MATCH(INDIRECT(B31,FALSE),INDIRECT(F31,TRUE),0))))</f>
        <v>2</v>
      </c>
      <c r="H31" s="102">
        <f ca="1">G31-J31</f>
        <v>0</v>
      </c>
      <c r="I31" s="103">
        <f t="shared" ca="1" si="2"/>
        <v>0</v>
      </c>
      <c r="J31" s="100">
        <f t="shared" ca="1" si="4"/>
        <v>2</v>
      </c>
      <c r="K31" s="100">
        <f t="shared" ca="1" si="3"/>
        <v>0</v>
      </c>
    </row>
    <row r="32" spans="1:11">
      <c r="A32" s="100" t="str">
        <f>INPUT_DATA[[#Headers],[Country where the service is delivered from]]</f>
        <v>Country where the service is delivered from</v>
      </c>
      <c r="B32" s="100" t="str">
        <f t="shared" si="0"/>
        <v>INPUT_DATA[Country where the service is delivered from]</v>
      </c>
      <c r="C32" s="100" t="s">
        <v>569</v>
      </c>
      <c r="D32" s="100">
        <f t="shared" ca="1" si="5"/>
        <v>2</v>
      </c>
      <c r="E32" s="100" t="s">
        <v>563</v>
      </c>
      <c r="F32" s="100" t="s">
        <v>575</v>
      </c>
      <c r="G32" s="102" cm="1">
        <f t="array" aca="1" ref="G32" ca="1">SUMPRODUCT(--(ISNA(MATCH(INDIRECT(B32,FALSE),INDIRECT(F32,TRUE),0))))</f>
        <v>2</v>
      </c>
      <c r="H32" s="102">
        <f ca="1">G32-J32</f>
        <v>0</v>
      </c>
      <c r="I32" s="103">
        <f t="shared" ca="1" si="2"/>
        <v>0</v>
      </c>
      <c r="J32" s="100">
        <f t="shared" ca="1" si="4"/>
        <v>2</v>
      </c>
      <c r="K32" s="100">
        <f t="shared" ca="1" si="3"/>
        <v>0</v>
      </c>
    </row>
    <row r="33" spans="1:11">
      <c r="A33" s="100" t="str">
        <f>INPUT_DATA[[#Headers],[Annual Contract Value]]</f>
        <v>Annual Contract Value</v>
      </c>
      <c r="B33" s="100" t="str">
        <f t="shared" si="0"/>
        <v>INPUT_DATA[Annual Contract Value]</v>
      </c>
      <c r="C33" s="100" t="s">
        <v>569</v>
      </c>
      <c r="D33" s="100">
        <f t="shared" ca="1" si="5"/>
        <v>2</v>
      </c>
      <c r="E33" s="100" t="s">
        <v>503</v>
      </c>
      <c r="F33" s="100"/>
      <c r="G33" s="100"/>
      <c r="H33" s="102" cm="1">
        <f t="array" aca="1" ref="H33" ca="1">COUNTA(INDIRECT(B33))-SUMPRODUCT((ISNUMBER(INDIRECT(B33)))*(MOD(INDIRECT(B33),1)=0))</f>
        <v>0</v>
      </c>
      <c r="I33" s="103">
        <f t="shared" ca="1" si="2"/>
        <v>0</v>
      </c>
      <c r="J33" s="100">
        <f t="shared" ca="1" si="4"/>
        <v>2</v>
      </c>
      <c r="K33" s="100">
        <f t="shared" ca="1" si="3"/>
        <v>0</v>
      </c>
    </row>
    <row r="34" spans="1:11">
      <c r="A34" s="100" t="str">
        <f>INPUT_DATA[[#Headers],[Date of the most recent risk assessment]]</f>
        <v>Date of the most recent risk assessment</v>
      </c>
      <c r="B34" s="100" t="str">
        <f t="shared" si="0"/>
        <v>INPUT_DATA[Date of the most recent risk assessment]</v>
      </c>
      <c r="C34" s="100" t="s">
        <v>569</v>
      </c>
      <c r="D34" s="100">
        <f t="shared" ca="1" si="5"/>
        <v>2</v>
      </c>
      <c r="E34" s="100" t="s">
        <v>574</v>
      </c>
      <c r="F34" s="100"/>
      <c r="G34" s="100"/>
      <c r="H34" s="100" cm="1">
        <f t="array" aca="1" ref="H34" ca="1">COUNTA(INDIRECT(B34))-SUMPRODUCT(--(ISNUMBER(--LEFT(INDIRECT(B34),4)))*--(MID(INDIRECT(B34),5,1)="-")*--(ISNUMBER(--MID(INDIRECT(B34),6,2)))*--(MID(INDIRECT(B34),8,1)="-")*--(ISNUMBER(--RIGHT(INDIRECT(B34),2))))</f>
        <v>0</v>
      </c>
      <c r="I34" s="103">
        <f t="shared" ca="1" si="2"/>
        <v>0</v>
      </c>
      <c r="J34" s="100">
        <f t="shared" ca="1" si="4"/>
        <v>2</v>
      </c>
      <c r="K34" s="100">
        <f t="shared" ca="1" si="3"/>
        <v>0</v>
      </c>
    </row>
    <row r="35" spans="1:11">
      <c r="A35" s="100" t="str">
        <f>INPUT_DATA[[#Headers],[Outcome of the most recent risk assessment]]</f>
        <v>Outcome of the most recent risk assessment</v>
      </c>
      <c r="B35" s="100" t="str">
        <f t="shared" si="0"/>
        <v>INPUT_DATA[Outcome of the most recent risk assessment]</v>
      </c>
      <c r="C35" s="100" t="s">
        <v>569</v>
      </c>
      <c r="D35" s="100">
        <f t="shared" ca="1" si="5"/>
        <v>2</v>
      </c>
      <c r="E35" s="100" t="s">
        <v>563</v>
      </c>
      <c r="F35" s="100" t="s">
        <v>581</v>
      </c>
      <c r="G35" s="102" cm="1">
        <f t="array" aca="1" ref="G35" ca="1">SUMPRODUCT(--(ISNA(MATCH(INDIRECT(B35,FALSE),INDIRECT(F35,TRUE),0))))</f>
        <v>2</v>
      </c>
      <c r="H35" s="102">
        <f ca="1">G35-J35</f>
        <v>0</v>
      </c>
      <c r="I35" s="103">
        <f t="shared" ca="1" si="2"/>
        <v>0</v>
      </c>
      <c r="J35" s="100">
        <f t="shared" ca="1" si="4"/>
        <v>2</v>
      </c>
      <c r="K35" s="100">
        <f t="shared" ca="1" si="3"/>
        <v>0</v>
      </c>
    </row>
    <row r="36" spans="1:11">
      <c r="A36" s="100" t="str">
        <f>INPUT_DATA[[#Headers],[Commentary box for risk assessment]]</f>
        <v>Commentary box for risk assessment</v>
      </c>
      <c r="B36" s="100" t="str">
        <f t="shared" si="0"/>
        <v>INPUT_DATA[Commentary box for risk assessment]</v>
      </c>
      <c r="C36" s="100" t="s">
        <v>499</v>
      </c>
      <c r="D36" s="100">
        <f t="shared" ca="1" si="5"/>
        <v>0</v>
      </c>
      <c r="E36" s="100" t="s">
        <v>477</v>
      </c>
      <c r="F36" s="100"/>
      <c r="G36" s="100"/>
      <c r="H36" s="102" cm="1">
        <f t="array" aca="1" ref="H36" ca="1">COUNTA(INDIRECT(B36))-SUMPRODUCT(--ISTEXT(INDIRECT(B36)))</f>
        <v>0</v>
      </c>
      <c r="I36" s="103">
        <f t="shared" ca="1" si="2"/>
        <v>0</v>
      </c>
      <c r="J36" s="100">
        <f t="shared" ca="1" si="4"/>
        <v>2</v>
      </c>
      <c r="K36" s="100">
        <f t="shared" ca="1" si="3"/>
        <v>0</v>
      </c>
    </row>
    <row r="37" spans="1:11">
      <c r="A37" s="100" t="str">
        <f>INPUT_DATA[[#Headers],[Date of the most recent audit]]</f>
        <v>Date of the most recent audit</v>
      </c>
      <c r="B37" s="100" t="str">
        <f t="shared" si="0"/>
        <v>INPUT_DATA[Date of the most recent audit]</v>
      </c>
      <c r="C37" s="100" t="s">
        <v>569</v>
      </c>
      <c r="D37" s="100">
        <f t="shared" ca="1" si="5"/>
        <v>2</v>
      </c>
      <c r="E37" s="100" t="s">
        <v>574</v>
      </c>
      <c r="F37" s="100"/>
      <c r="G37" s="100"/>
      <c r="H37" s="100" cm="1">
        <f t="array" aca="1" ref="H37" ca="1">COUNTA(INDIRECT(B37))-SUMPRODUCT(--(ISNUMBER(--LEFT(INDIRECT(B37),4)))*--(MID(INDIRECT(B37),5,1)="-")*--(ISNUMBER(--MID(INDIRECT(B37),6,2)))*--(MID(INDIRECT(B37),8,1)="-")*--(ISNUMBER(--RIGHT(INDIRECT(B37),2))))</f>
        <v>0</v>
      </c>
      <c r="I37" s="103">
        <f t="shared" ca="1" si="2"/>
        <v>0</v>
      </c>
      <c r="J37" s="100">
        <f t="shared" ca="1" si="4"/>
        <v>2</v>
      </c>
      <c r="K37" s="100">
        <f t="shared" ca="1" si="3"/>
        <v>0</v>
      </c>
    </row>
    <row r="38" spans="1:11">
      <c r="A38" s="100" t="str">
        <f>INPUT_DATA[[#Headers],[Outcome of the most recent audit]]</f>
        <v>Outcome of the most recent audit</v>
      </c>
      <c r="B38" s="100" t="str">
        <f t="shared" si="0"/>
        <v>INPUT_DATA[Outcome of the most recent audit]</v>
      </c>
      <c r="C38" s="100" t="s">
        <v>569</v>
      </c>
      <c r="D38" s="100">
        <f t="shared" ca="1" si="5"/>
        <v>2</v>
      </c>
      <c r="E38" s="100" t="s">
        <v>563</v>
      </c>
      <c r="F38" s="100" t="s">
        <v>581</v>
      </c>
      <c r="G38" s="102" cm="1">
        <f t="array" aca="1" ref="G38" ca="1">SUMPRODUCT(--(ISNA(MATCH(INDIRECT(B38,FALSE),INDIRECT(F38,TRUE),0))))</f>
        <v>2</v>
      </c>
      <c r="H38" s="102">
        <f ca="1">G38-J38</f>
        <v>0</v>
      </c>
      <c r="I38" s="103">
        <f t="shared" ca="1" si="2"/>
        <v>0</v>
      </c>
      <c r="J38" s="100">
        <f t="shared" ca="1" si="4"/>
        <v>2</v>
      </c>
      <c r="K38" s="100">
        <f t="shared" ca="1" si="3"/>
        <v>0</v>
      </c>
    </row>
    <row r="39" spans="1:11">
      <c r="A39" s="100" t="str">
        <f>INPUT_DATA[[#Headers],[Date of financial due diligence]]</f>
        <v>Date of financial due diligence</v>
      </c>
      <c r="B39" s="100" t="str">
        <f t="shared" si="0"/>
        <v>INPUT_DATA[Date of financial due diligence]</v>
      </c>
      <c r="C39" s="100" t="s">
        <v>569</v>
      </c>
      <c r="D39" s="100">
        <f t="shared" ca="1" si="5"/>
        <v>2</v>
      </c>
      <c r="E39" s="100" t="s">
        <v>574</v>
      </c>
      <c r="F39" s="100"/>
      <c r="G39" s="100"/>
      <c r="H39" s="100" cm="1">
        <f t="array" aca="1" ref="H39" ca="1">COUNTA(INDIRECT(B39))-SUMPRODUCT(--(ISNUMBER(--LEFT(INDIRECT(B39),4)))*--(MID(INDIRECT(B39),5,1)="-")*--(ISNUMBER(--MID(INDIRECT(B39),6,2)))*--(MID(INDIRECT(B39),8,1)="-")*--(ISNUMBER(--RIGHT(INDIRECT(B39),2))))</f>
        <v>0</v>
      </c>
      <c r="I39" s="103">
        <f t="shared" ca="1" si="2"/>
        <v>0</v>
      </c>
      <c r="J39" s="100">
        <f t="shared" ca="1" si="4"/>
        <v>2</v>
      </c>
      <c r="K39" s="100">
        <f t="shared" ca="1" si="3"/>
        <v>0</v>
      </c>
    </row>
    <row r="40" spans="1:11">
      <c r="A40" s="100" t="str">
        <f>INPUT_DATA[[#Headers],[Outcome of financial due diligence]]</f>
        <v>Outcome of financial due diligence</v>
      </c>
      <c r="B40" s="100" t="str">
        <f t="shared" si="0"/>
        <v>INPUT_DATA[Outcome of financial due diligence]</v>
      </c>
      <c r="C40" s="100" t="s">
        <v>569</v>
      </c>
      <c r="D40" s="100">
        <f t="shared" ca="1" si="5"/>
        <v>2</v>
      </c>
      <c r="E40" s="100" t="s">
        <v>563</v>
      </c>
      <c r="F40" s="100" t="s">
        <v>582</v>
      </c>
      <c r="G40" s="102" cm="1">
        <f t="array" aca="1" ref="G40" ca="1">SUMPRODUCT(--(ISNA(MATCH(INDIRECT(B40,FALSE),INDIRECT(F40,TRUE),0))))</f>
        <v>2</v>
      </c>
      <c r="H40" s="102">
        <f ca="1">G40-J40</f>
        <v>0</v>
      </c>
      <c r="I40" s="103">
        <f t="shared" ca="1" si="2"/>
        <v>0</v>
      </c>
      <c r="J40" s="100">
        <f t="shared" ca="1" si="4"/>
        <v>2</v>
      </c>
      <c r="K40" s="100">
        <f t="shared" ca="1" si="3"/>
        <v>0</v>
      </c>
    </row>
    <row r="41" spans="1:11">
      <c r="A41" s="100" t="str">
        <f>INPUT_DATA[[#Headers],[Date of cyber risk due diligence]]</f>
        <v>Date of cyber risk due diligence</v>
      </c>
      <c r="B41" s="100" t="str">
        <f t="shared" si="0"/>
        <v>INPUT_DATA[Date of cyber risk due diligence]</v>
      </c>
      <c r="C41" s="100" t="s">
        <v>569</v>
      </c>
      <c r="D41" s="100">
        <f t="shared" ca="1" si="5"/>
        <v>2</v>
      </c>
      <c r="E41" s="100" t="s">
        <v>574</v>
      </c>
      <c r="F41" s="100"/>
      <c r="G41" s="100"/>
      <c r="H41" s="100" cm="1">
        <f t="array" aca="1" ref="H41" ca="1">COUNTA(INDIRECT(B41))-SUMPRODUCT(--(ISNUMBER(--LEFT(INDIRECT(B41),4)))*--(MID(INDIRECT(B41),5,1)="-")*--(ISNUMBER(--MID(INDIRECT(B41),6,2)))*--(MID(INDIRECT(B41),8,1)="-")*--(ISNUMBER(--RIGHT(INDIRECT(B41),2))))</f>
        <v>0</v>
      </c>
      <c r="I41" s="103">
        <f t="shared" ca="1" si="2"/>
        <v>0</v>
      </c>
      <c r="J41" s="100">
        <f t="shared" ca="1" si="4"/>
        <v>2</v>
      </c>
      <c r="K41" s="100">
        <f t="shared" ca="1" si="3"/>
        <v>0</v>
      </c>
    </row>
    <row r="42" spans="1:11">
      <c r="A42" s="100" t="str">
        <f>INPUT_DATA[[#Headers],[Outcome of cyber risk due diligence]]</f>
        <v>Outcome of cyber risk due diligence</v>
      </c>
      <c r="B42" s="100" t="str">
        <f t="shared" si="0"/>
        <v>INPUT_DATA[Outcome of cyber risk due diligence]</v>
      </c>
      <c r="C42" s="100" t="s">
        <v>569</v>
      </c>
      <c r="D42" s="100">
        <f t="shared" ca="1" si="5"/>
        <v>2</v>
      </c>
      <c r="E42" s="100" t="s">
        <v>563</v>
      </c>
      <c r="F42" s="100" t="s">
        <v>583</v>
      </c>
      <c r="G42" s="102" cm="1">
        <f t="array" aca="1" ref="G42" ca="1">SUMPRODUCT(--(ISNA(MATCH(INDIRECT(B42,FALSE),INDIRECT(F42,TRUE),0))))</f>
        <v>2</v>
      </c>
      <c r="H42" s="102">
        <f ca="1">G42-J42</f>
        <v>0</v>
      </c>
      <c r="I42" s="103">
        <f t="shared" ca="1" si="2"/>
        <v>0</v>
      </c>
      <c r="J42" s="100">
        <f t="shared" ca="1" si="4"/>
        <v>2</v>
      </c>
      <c r="K42" s="100">
        <f t="shared" ca="1" si="3"/>
        <v>0</v>
      </c>
    </row>
    <row r="43" spans="1:11">
      <c r="A43" s="100" t="str">
        <f>INPUT_DATA[[#Headers],[Does the contractual arrangement comply with the relevant rules and requirements (e.g. FCA rules such as PS21/3, PRA rules such as SS2/21 and FMI rules etc.)]]</f>
        <v>Does the contractual arrangement comply with the relevant rules and requirements (e.g. FCA rules such as PS21/3, PRA rules such as SS2/21 and FMI rules etc.)</v>
      </c>
      <c r="B43" s="100" t="str">
        <f t="shared" si="0"/>
        <v>INPUT_DATA[Does the contractual arrangement comply with the relevant rules and requirements (e.g. FCA rules such as PS21/3, PRA rules such as SS2/21 and FMI rules etc.)]</v>
      </c>
      <c r="C43" s="100" t="s">
        <v>569</v>
      </c>
      <c r="D43" s="100">
        <f t="shared" ca="1" si="5"/>
        <v>2</v>
      </c>
      <c r="E43" s="100" t="s">
        <v>563</v>
      </c>
      <c r="F43" s="100" t="s">
        <v>584</v>
      </c>
      <c r="G43" s="102" cm="1">
        <f t="array" aca="1" ref="G43" ca="1">SUMPRODUCT(--(ISNA(MATCH(INDIRECT(B43,FALSE),INDIRECT(F43,TRUE),0))))</f>
        <v>2</v>
      </c>
      <c r="H43" s="102">
        <f ca="1">G43-J43</f>
        <v>0</v>
      </c>
      <c r="I43" s="103">
        <f t="shared" ca="1" si="2"/>
        <v>0</v>
      </c>
      <c r="J43" s="100">
        <f t="shared" ca="1" si="4"/>
        <v>2</v>
      </c>
      <c r="K43" s="100">
        <f t="shared" ca="1" si="3"/>
        <v>0</v>
      </c>
    </row>
    <row r="44" spans="1:11">
      <c r="A44" s="100" t="str">
        <f>INPUT_DATA[[#Headers],[Please summarise how the assurance is obtained and, if any gaps are identified, please specify when and how these will be resolved.]]</f>
        <v>Please summarise how the assurance is obtained and, if any gaps are identified, please specify when and how these will be resolved.</v>
      </c>
      <c r="B44" s="100" t="str">
        <f t="shared" si="0"/>
        <v>INPUT_DATA[Please summarise how the assurance is obtained and, if any gaps are identified, please specify when and how these will be resolved.]</v>
      </c>
      <c r="C44" s="100" t="s">
        <v>579</v>
      </c>
      <c r="D44" s="100" cm="1">
        <f t="array" aca="1" ref="D44" ca="1">SUMPRODUCT((INDIRECT(B43)="No")*(INDIRECT(B44)=""))</f>
        <v>0</v>
      </c>
      <c r="E44" s="100" t="s">
        <v>477</v>
      </c>
      <c r="F44" s="100"/>
      <c r="G44" s="100"/>
      <c r="H44" s="102" cm="1">
        <f t="array" aca="1" ref="H44" ca="1">COUNTA(INDIRECT(B44))-SUMPRODUCT(--ISTEXT(INDIRECT(B44)))</f>
        <v>0</v>
      </c>
      <c r="I44" s="103">
        <f t="shared" ca="1" si="2"/>
        <v>0</v>
      </c>
      <c r="J44" s="100">
        <f t="shared" ca="1" si="4"/>
        <v>2</v>
      </c>
      <c r="K44" s="100">
        <f t="shared" ca="1" si="3"/>
        <v>0</v>
      </c>
    </row>
    <row r="45" spans="1:11">
      <c r="A45" s="100" t="str">
        <f>INPUT_DATA[[#Headers],[Has this contractual arrangement been reviewed and signed off by an SMF holder or an accountable person of an FMI?]]</f>
        <v>Has this contractual arrangement been reviewed and signed off by an SMF holder or an accountable person of an FMI?</v>
      </c>
      <c r="B45" s="100" t="str">
        <f t="shared" si="0"/>
        <v>INPUT_DATA[Has this contractual arrangement been reviewed and signed off by an SMF holder or an accountable person of an FMI?]</v>
      </c>
      <c r="C45" s="100" t="s">
        <v>569</v>
      </c>
      <c r="D45" s="100">
        <f t="shared" ref="D45" ca="1" si="6">IF(C45="Mandatory", COUNTBLANK(INDIRECT(B45, TRUE)), 0)</f>
        <v>2</v>
      </c>
      <c r="E45" s="100" t="s">
        <v>563</v>
      </c>
      <c r="F45" s="100" t="s">
        <v>585</v>
      </c>
      <c r="G45" s="102" cm="1">
        <f t="array" aca="1" ref="G45" ca="1">SUMPRODUCT(--(ISNA(MATCH(INDIRECT(B45,FALSE),INDIRECT(F45,TRUE),0))))</f>
        <v>2</v>
      </c>
      <c r="H45" s="102">
        <f ca="1">G45-J45</f>
        <v>0</v>
      </c>
      <c r="I45" s="103">
        <f t="shared" ca="1" si="2"/>
        <v>0</v>
      </c>
      <c r="J45" s="100">
        <f t="shared" ca="1" si="4"/>
        <v>2</v>
      </c>
      <c r="K45" s="100">
        <f t="shared" ca="1" si="3"/>
        <v>0</v>
      </c>
    </row>
    <row r="46" spans="1:11">
      <c r="A46" s="100" t="str">
        <f>INPUT_DATA[[#Headers],[If not, which governance committee reviewed it?]]</f>
        <v>If not, which governance committee reviewed it?</v>
      </c>
      <c r="B46" s="100" t="str">
        <f t="shared" si="0"/>
        <v>INPUT_DATA[If not, which governance committee reviewed it?]</v>
      </c>
      <c r="C46" s="100" t="s">
        <v>579</v>
      </c>
      <c r="D46" s="100" cm="1">
        <f t="array" aca="1" ref="D46" ca="1">SUMPRODUCT((INDIRECT(B45)="No")*(INDIRECT(B46)=""))</f>
        <v>0</v>
      </c>
      <c r="E46" s="100" t="s">
        <v>477</v>
      </c>
      <c r="F46" s="100"/>
      <c r="G46" s="100"/>
      <c r="H46" s="102" cm="1">
        <f t="array" aca="1" ref="H46" ca="1">COUNTA(INDIRECT(B46))-SUMPRODUCT(--ISTEXT(INDIRECT(B46)))</f>
        <v>0</v>
      </c>
      <c r="I46" s="103">
        <f t="shared" ca="1" si="2"/>
        <v>0</v>
      </c>
      <c r="J46" s="100">
        <f t="shared" ca="1" si="4"/>
        <v>2</v>
      </c>
      <c r="K46" s="100">
        <f t="shared" ca="1" si="3"/>
        <v>0</v>
      </c>
    </row>
    <row r="47" spans="1:11">
      <c r="A47" s="100" t="str">
        <f>INPUT_DATA[[#Headers],[Date of Governance Approval]]</f>
        <v>Date of Governance Approval</v>
      </c>
      <c r="B47" s="100" t="str">
        <f t="shared" si="0"/>
        <v>INPUT_DATA[Date of Governance Approval]</v>
      </c>
      <c r="C47" s="100" t="s">
        <v>569</v>
      </c>
      <c r="D47" s="100">
        <f t="shared" ref="D47:D50" ca="1" si="7">IF(C47="Mandatory", COUNTBLANK(INDIRECT(B47, TRUE)), 0)</f>
        <v>2</v>
      </c>
      <c r="E47" s="100" t="s">
        <v>574</v>
      </c>
      <c r="F47" s="100"/>
      <c r="G47" s="100"/>
      <c r="H47" s="100" cm="1">
        <f t="array" aca="1" ref="H47" ca="1">COUNTA(INDIRECT(B47))-SUMPRODUCT(--(ISNUMBER(--LEFT(INDIRECT(B47),4)))*--(MID(INDIRECT(B47),5,1)="-")*--(ISNUMBER(--MID(INDIRECT(B47),6,2)))*--(MID(INDIRECT(B47),8,1)="-")*--(ISNUMBER(--RIGHT(INDIRECT(B47),2))))</f>
        <v>0</v>
      </c>
      <c r="I47" s="103">
        <f t="shared" ca="1" si="2"/>
        <v>0</v>
      </c>
      <c r="J47" s="100">
        <f t="shared" ca="1" si="4"/>
        <v>2</v>
      </c>
      <c r="K47" s="100">
        <f t="shared" ca="1" si="3"/>
        <v>0</v>
      </c>
    </row>
    <row r="48" spans="1:11">
      <c r="A48" s="100" t="str">
        <f>INPUT_DATA[[#Headers],[Substitutability of the service provider]]</f>
        <v>Substitutability of the service provider</v>
      </c>
      <c r="B48" s="100" t="str">
        <f t="shared" si="0"/>
        <v>INPUT_DATA[Substitutability of the service provider]</v>
      </c>
      <c r="C48" s="100" t="s">
        <v>569</v>
      </c>
      <c r="D48" s="100">
        <f t="shared" ca="1" si="7"/>
        <v>2</v>
      </c>
      <c r="E48" s="100" t="s">
        <v>563</v>
      </c>
      <c r="F48" s="100" t="s">
        <v>586</v>
      </c>
      <c r="G48" s="102" cm="1">
        <f t="array" aca="1" ref="G48" ca="1">SUMPRODUCT(--(ISNA(MATCH(INDIRECT(B48,FALSE),INDIRECT(F48,TRUE),0))))</f>
        <v>2</v>
      </c>
      <c r="H48" s="102">
        <f ca="1">G48-J48</f>
        <v>0</v>
      </c>
      <c r="I48" s="103">
        <f t="shared" ca="1" si="2"/>
        <v>0</v>
      </c>
      <c r="J48" s="100">
        <f t="shared" ca="1" si="4"/>
        <v>2</v>
      </c>
      <c r="K48" s="100">
        <f t="shared" ca="1" si="3"/>
        <v>0</v>
      </c>
    </row>
    <row r="49" spans="1:11">
      <c r="A49" s="100" t="str">
        <f>INPUT_DATA[[#Headers],[Ability of reintegration of the service]]</f>
        <v>Ability of reintegration of the service</v>
      </c>
      <c r="B49" s="100" t="str">
        <f t="shared" si="0"/>
        <v>INPUT_DATA[Ability of reintegration of the service]</v>
      </c>
      <c r="C49" s="100" t="s">
        <v>569</v>
      </c>
      <c r="D49" s="100">
        <f t="shared" ca="1" si="7"/>
        <v>2</v>
      </c>
      <c r="E49" s="100" t="s">
        <v>563</v>
      </c>
      <c r="F49" s="100" t="s">
        <v>587</v>
      </c>
      <c r="G49" s="102" cm="1">
        <f t="array" aca="1" ref="G49" ca="1">SUMPRODUCT(--(ISNA(MATCH(INDIRECT(B49,FALSE),INDIRECT(F49,TRUE),0))))</f>
        <v>2</v>
      </c>
      <c r="H49" s="102">
        <f ca="1">G49-J49</f>
        <v>0</v>
      </c>
      <c r="I49" s="103">
        <f t="shared" ca="1" si="2"/>
        <v>0</v>
      </c>
      <c r="J49" s="100">
        <f t="shared" ca="1" si="4"/>
        <v>2</v>
      </c>
      <c r="K49" s="100">
        <f t="shared" ca="1" si="3"/>
        <v>0</v>
      </c>
    </row>
    <row r="50" spans="1:11">
      <c r="A50" s="100" t="str">
        <f>INPUT_DATA[[#Headers],[Impact of discontinuing the contractual arrangement]]</f>
        <v>Impact of discontinuing the contractual arrangement</v>
      </c>
      <c r="B50" s="100" t="str">
        <f t="shared" si="0"/>
        <v>INPUT_DATA[Impact of discontinuing the contractual arrangement]</v>
      </c>
      <c r="C50" s="100" t="s">
        <v>569</v>
      </c>
      <c r="D50" s="100">
        <f t="shared" ca="1" si="7"/>
        <v>2</v>
      </c>
      <c r="E50" s="100" t="s">
        <v>563</v>
      </c>
      <c r="F50" s="100" t="s">
        <v>588</v>
      </c>
      <c r="G50" s="102" cm="1">
        <f t="array" aca="1" ref="G50" ca="1">SUMPRODUCT(--(ISNA(MATCH(INDIRECT(B50,FALSE),INDIRECT(F50,TRUE),0))))</f>
        <v>2</v>
      </c>
      <c r="H50" s="102">
        <f ca="1">G50-J50</f>
        <v>0</v>
      </c>
      <c r="I50" s="103">
        <f t="shared" ca="1" si="2"/>
        <v>0</v>
      </c>
      <c r="J50" s="100">
        <f t="shared" ca="1" si="4"/>
        <v>2</v>
      </c>
      <c r="K50" s="100">
        <f t="shared" ca="1" si="3"/>
        <v>0</v>
      </c>
    </row>
  </sheetData>
  <conditionalFormatting sqref="D5:D50 H5:H50">
    <cfRule type="cellIs" dxfId="2" priority="3" operator="greaterThan">
      <formula>0</formula>
    </cfRule>
  </conditionalFormatting>
  <conditionalFormatting sqref="D5:D50">
    <cfRule type="cellIs" dxfId="1" priority="2" operator="equal">
      <formula>0</formula>
    </cfRule>
  </conditionalFormatting>
  <conditionalFormatting sqref="H5:H50">
    <cfRule type="cellIs" dxfId="0" priority="1" operator="equal">
      <formula>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Supervision Regulatory Projects Document" ma:contentTypeID="0x0101005A9549D9A06FAF49B2796176C16A6E11190500C468DBC2C7837D4BBDE3E35596A43864" ma:contentTypeVersion="69" ma:contentTypeDescription="Supervision Regulatory Projects Document" ma:contentTypeScope="" ma:versionID="d97cce5355be386b131f35653180d01f">
  <xsd:schema xmlns:xsd="http://www.w3.org/2001/XMLSchema" xmlns:xs="http://www.w3.org/2001/XMLSchema" xmlns:p="http://schemas.microsoft.com/office/2006/metadata/properties" xmlns:ns1="http://schemas.microsoft.com/sharepoint/v3" xmlns:ns2="964f0a7c-bcf0-4337-b577-3747e0a5c4bc" xmlns:ns3="d6e8714a-3a42-4412-8345-1b158944c1bb" targetNamespace="http://schemas.microsoft.com/office/2006/metadata/properties" ma:root="true" ma:fieldsID="a44a6b5ee788ea129ba98bf378fed98b" ns1:_="" ns2:_="" ns3:_="">
    <xsd:import namespace="http://schemas.microsoft.com/sharepoint/v3"/>
    <xsd:import namespace="964f0a7c-bcf0-4337-b577-3747e0a5c4bc"/>
    <xsd:import namespace="d6e8714a-3a42-4412-8345-1b158944c1bb"/>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kb78ecf289e843dd902f09853b2b2261" minOccurs="0"/>
                <xsd:element ref="ns3:MediaServiceDateTaken" minOccurs="0"/>
                <xsd:element ref="ns3:MediaServiceAutoTags" minOccurs="0"/>
                <xsd:element ref="ns3:MediaLengthInSeconds" minOccurs="0"/>
                <xsd:element ref="ns3:MediaServiceGenerationTime" minOccurs="0"/>
                <xsd:element ref="ns3:MediaServiceEventHashCode" minOccurs="0"/>
                <xsd:element ref="ns3:MediaServiceOCR" minOccurs="0"/>
                <xsd:element ref="ns3:MediaServiceLocation" minOccurs="0"/>
                <xsd:element ref="ns2:b872f8d4c47d492bb27162069d0c98ec" minOccurs="0"/>
                <xsd:element ref="ns2:fca_livelink_local_metadata" minOccurs="0"/>
                <xsd:element ref="ns1:fca_livelink_accessed_date" minOccurs="0"/>
                <xsd:element ref="ns2:fca_mig_stage" minOccurs="0"/>
                <xsd:element ref="ns3:MediaServiceObjectDetectorVersions" minOccurs="0"/>
                <xsd:element ref="ns3:MediaServiceSearchProperties"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xsd:simpleType>
        <xsd:restriction base="dms:Choice">
          <xsd:enumeration value="Yes"/>
          <xsd:enumeration value="No"/>
        </xsd:restriction>
      </xsd:simpleType>
    </xsd:element>
    <xsd:element name="fca_prop_ret_label" ma:index="28" nillable="true" ma:displayName="Proposed Retention Label" ma:internalName="fca_prop_ret_label">
      <xsd:simpleType>
        <xsd:restriction base="dms:Text"/>
      </xsd:simpleType>
    </xsd:element>
    <xsd:element name="fca_livelink_accessed_date" ma:index="41"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283b2b8c-b4af-4a7d-aac3-0bdb5ebb29c3}" ma:internalName="TaxCatchAll" ma:showField="CatchAllData" ma:web="85eee9eb-a007-4abd-8351-1a832ff3bf3e">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283b2b8c-b4af-4a7d-aac3-0bdb5ebb29c3}" ma:internalName="TaxCatchAllLabel" ma:readOnly="true" ma:showField="CatchAllDataLabel" ma:web="85eee9eb-a007-4abd-8351-1a832ff3bf3e">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Sensitivity."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nillable="true"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dexed="true"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indexed="true" ma:internalName="fca_mig_stage_2">
      <xsd:simpleType>
        <xsd:restriction base="dms:Number"/>
      </xsd:simpleType>
    </xsd:element>
    <xsd:element name="kb78ecf289e843dd902f09853b2b2261" ma:index="29" ma:taxonomy="true" ma:internalName="kb78ecf289e843dd902f09853b2b2261" ma:taxonomyFieldName="fca_project_status_txnmy" ma:displayName="Project Status" ma:readOnly="false" ma:fieldId="{4b78ecf2-89e8-43dd-902f-09853b2b2261}" ma:sspId="141bad0b-5ec6-4ecd-811e-f9d8ff358b9c" ma:termSetId="872fc7b5-22b4-4f93-89e4-6e151d828d01" ma:anchorId="00000000-0000-0000-0000-000000000000" ma:open="false" ma:isKeyword="false">
      <xsd:complexType>
        <xsd:sequence>
          <xsd:element ref="pc:Terms" minOccurs="0" maxOccurs="1"/>
        </xsd:sequence>
      </xsd:complexType>
    </xsd:element>
    <xsd:element name="b872f8d4c47d492bb27162069d0c98ec" ma:index="38" nillable="true" ma:taxonomy="true" ma:internalName="b872f8d4c47d492bb27162069d0c98ec" ma:taxonomyFieldName="fca_project_work" ma:displayName="Project Work" ma:readOnly="false" ma:fieldId="{b872f8d4-c47d-492b-b271-62069d0c98ec}" ma:sspId="141bad0b-5ec6-4ecd-811e-f9d8ff358b9c" ma:termSetId="be881da1-d327-4f32-a7b3-dec8a5ce236a" ma:anchorId="00000000-0000-0000-0000-000000000000" ma:open="false" ma:isKeyword="false">
      <xsd:complexType>
        <xsd:sequence>
          <xsd:element ref="pc:Terms" minOccurs="0" maxOccurs="1"/>
        </xsd:sequence>
      </xsd:complexType>
    </xsd:element>
    <xsd:element name="fca_livelink_local_metadata" ma:index="40" nillable="true" ma:displayName="Local Livelink Metadata" ma:internalName="fca_livelink_local_metadata">
      <xsd:simpleType>
        <xsd:restriction base="dms:Note">
          <xsd:maxLength value="255"/>
        </xsd:restriction>
      </xsd:simpleType>
    </xsd:element>
    <xsd:element name="fca_mig_stage" ma:index="42" nillable="true" ma:displayName="Migration Stage" ma:default="0" ma:internalName="fca_mig_stag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6e8714a-3a42-4412-8345-1b158944c1bb" elementFormDefault="qualified">
    <xsd:import namespace="http://schemas.microsoft.com/office/2006/documentManagement/types"/>
    <xsd:import namespace="http://schemas.microsoft.com/office/infopath/2007/PartnerControls"/>
    <xsd:element name="MediaServiceDateTaken" ma:index="30" nillable="true" ma:displayName="MediaServiceDateTaken" ma:hidden="true" ma:internalName="MediaServiceDateTaken" ma:readOnly="true">
      <xsd:simpleType>
        <xsd:restriction base="dms:Text"/>
      </xsd:simpleType>
    </xsd:element>
    <xsd:element name="MediaServiceAutoTags" ma:index="31" nillable="true" ma:displayName="Tags" ma:internalName="MediaServiceAutoTags" ma:readOnly="true">
      <xsd:simpleType>
        <xsd:restriction base="dms:Text"/>
      </xsd:simpleType>
    </xsd:element>
    <xsd:element name="MediaLengthInSeconds" ma:index="32" nillable="true" ma:displayName="MediaLengthInSeconds" ma:hidden="true" ma:internalName="MediaLengthInSeconds" ma:readOnly="true">
      <xsd:simpleType>
        <xsd:restriction base="dms:Unknown"/>
      </xsd:simpleType>
    </xsd:element>
    <xsd:element name="MediaServiceGenerationTime" ma:index="33" nillable="true" ma:displayName="MediaServiceGenerationTime" ma:hidden="true" ma:internalName="MediaServiceGenerationTime" ma:readOnly="true">
      <xsd:simpleType>
        <xsd:restriction base="dms:Text"/>
      </xsd:simpleType>
    </xsd:element>
    <xsd:element name="MediaServiceEventHashCode" ma:index="34" nillable="true" ma:displayName="MediaServiceEventHashCode" ma:hidden="true" ma:internalName="MediaServiceEventHashCode" ma:readOnly="true">
      <xsd:simpleType>
        <xsd:restriction base="dms:Text"/>
      </xsd:simpleType>
    </xsd:element>
    <xsd:element name="MediaServiceOCR" ma:index="35" nillable="true" ma:displayName="Extracted Text" ma:internalName="MediaServiceOCR" ma:readOnly="true">
      <xsd:simpleType>
        <xsd:restriction base="dms:Note">
          <xsd:maxLength value="255"/>
        </xsd:restriction>
      </xsd:simpleType>
    </xsd:element>
    <xsd:element name="MediaServiceLocation" ma:index="36" nillable="true" ma:displayName="Location" ma:internalName="MediaServiceLocation" ma:readOnly="true">
      <xsd:simpleType>
        <xsd:restriction base="dms:Text"/>
      </xsd:simpleType>
    </xsd:element>
    <xsd:element name="MediaServiceObjectDetectorVersions" ma:index="43" nillable="true" ma:displayName="MediaServiceObjectDetectorVersions" ma:hidden="true" ma:indexed="true" ma:internalName="MediaServiceObjectDetectorVersions" ma:readOnly="true">
      <xsd:simpleType>
        <xsd:restriction base="dms:Text"/>
      </xsd:simpleType>
    </xsd:element>
    <xsd:element name="MediaServiceSearchProperties" ma:index="44" nillable="true" ma:displayName="MediaServiceSearchProperties" ma:hidden="true" ma:internalName="MediaServiceSearchProperties" ma:readOnly="true">
      <xsd:simpleType>
        <xsd:restriction base="dms:Note"/>
      </xsd:simpleType>
    </xsd:element>
    <xsd:element name="MediaServiceBillingMetadata" ma:index="45" nillable="true" ma:displayName="MediaServiceBillingMetadata" ma:hidden="true" ma:internalName="MediaServiceBillingMetadata" ma:readOnly="true">
      <xsd:simpleType>
        <xsd:restriction base="dms:Note"/>
      </xsd:simpleType>
    </xsd:element>
    <xsd:element name="lcf76f155ced4ddcb4097134ff3c332f" ma:index="47" nillable="true" ma:taxonomy="true" ma:internalName="lcf76f155ced4ddcb4097134ff3c332f" ma:taxonomyFieldName="MediaServiceImageTags" ma:displayName="Image Tags" ma:readOnly="false" ma:fieldId="{5cf76f15-5ced-4ddc-b409-7134ff3c332f}" ma:taxonomyMulti="true" ma:sspId="141bad0b-5ec6-4ecd-811e-f9d8ff358b9c"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Is_FirstChKInDone xmlns="http://schemas.microsoft.com/sharepoint/v3">Yes</Is_FirstChKInDone>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Corporate Documents</TermName>
          <TermId xmlns="http://schemas.microsoft.com/office/infopath/2007/PartnerControls">c940c4d1-7a9e-42e1-9573-03f9b6dc2299</TermId>
        </TermInfo>
      </Terms>
    </i7382953a7c14d49b483126af46f0dd6>
    <fca_livelink_local_metadata xmlns="964f0a7c-bcf0-4337-b577-3747e0a5c4bc" xsi:nil="true"/>
    <fca_livelink_obj_id xmlns="http://schemas.microsoft.com/sharepoint/v3" xsi:nil="true"/>
    <fca_livelink_accessed_date xmlns="http://schemas.microsoft.com/sharepoint/v3" xsi:nil="true"/>
    <b872f8d4c47d492bb27162069d0c98ec xmlns="964f0a7c-bcf0-4337-b577-3747e0a5c4bc">
      <Terms xmlns="http://schemas.microsoft.com/office/infopath/2007/PartnerControls">
        <TermInfo xmlns="http://schemas.microsoft.com/office/infopath/2007/PartnerControls">
          <TermName xmlns="http://schemas.microsoft.com/office/infopath/2007/PartnerControls">Project management</TermName>
          <TermId xmlns="http://schemas.microsoft.com/office/infopath/2007/PartnerControls">fa76201c-b8b0-4557-8cd6-dde0de4ea1e7</TermId>
        </TermInfo>
      </Terms>
    </b872f8d4c47d492bb27162069d0c98ec>
    <fca_mig_stage xmlns="964f0a7c-bcf0-4337-b577-3747e0a5c4bc">0</fca_mig_stag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45</Value>
      <Value>30</Value>
      <Value>1</Value>
      <Value>3</Value>
    </TaxCatchAll>
    <fca_mig_stage_2 xmlns="964f0a7c-bcf0-4337-b577-3747e0a5c4bc" xsi:nil="true"/>
    <fca_prop_ret_label xmlns="http://schemas.microsoft.com/sharepoint/v3" xsi:nil="true"/>
    <lcf76f155ced4ddcb4097134ff3c332f xmlns="d6e8714a-3a42-4412-8345-1b158944c1bb">
      <Terms xmlns="http://schemas.microsoft.com/office/infopath/2007/PartnerControls"/>
    </lcf76f155ced4ddcb4097134ff3c332f>
    <fca_livelink_recstatus xmlns="http://schemas.microsoft.com/sharepoint/v3">FCA Official</fca_livelink_recstatus>
    <fca_retention_trg_date xmlns="http://schemas.microsoft.com/sharepoint/v3" xsi:nil="true"/>
    <fca_livelink_recstatus_date xmlns="http://schemas.microsoft.com/sharepoint/v3" xsi:nil="true"/>
    <kb78ecf289e843dd902f09853b2b2261 xmlns="964f0a7c-bcf0-4337-b577-3747e0a5c4bc">
      <Terms xmlns="http://schemas.microsoft.com/office/infopath/2007/PartnerControls">
        <TermInfo xmlns="http://schemas.microsoft.com/office/infopath/2007/PartnerControls">
          <TermName xmlns="http://schemas.microsoft.com/office/infopath/2007/PartnerControls">Open</TermName>
          <TermId xmlns="http://schemas.microsoft.com/office/infopath/2007/PartnerControls">7fa14611-0723-4064-a4f8-e1c28255eca8</TermId>
        </TermInfo>
      </Terms>
    </kb78ecf289e843dd902f09853b2b2261>
    <fca_mig_partial_path xmlns="http://schemas.microsoft.com/sharepoint/v3" xsi:nil="true"/>
    <_dlc_DocId xmlns="964f0a7c-bcf0-4337-b577-3747e0a5c4bc">MJPKCWF572N4-1675899033-31940</_dlc_DocId>
    <_dlc_DocIdPersistId xmlns="964f0a7c-bcf0-4337-b577-3747e0a5c4bc">true</_dlc_DocIdPersistId>
    <_dlc_DocIdUrl xmlns="964f0a7c-bcf0-4337-b577-3747e0a5c4bc">
      <Url>https://thefca.sharepoint.com/sites/TecResAndCyb/_layouts/15/DocIdRedir.aspx?ID=MJPKCWF572N4-1675899033-31940</Url>
      <Description>MJPKCWF572N4-1675899033-31940</Description>
    </_dlc_DocIdUrl>
  </documentManagement>
</p:properties>
</file>

<file path=customXml/item5.xml>��< ? x m l   v e r s i o n = " 1 . 0 "   e n c o d i n g = " u t f - 1 6 " ? > < D a t a M a s h u p   x m l n s = " h t t p : / / s c h e m a s . m i c r o s o f t . c o m / D a t a M a s h u p " > A A A A A B c D A A B Q S w M E F A A C A A g A d 4 5 N W 4 B I i + q n A A A A 9 w A A A B I A H A B D b 2 5 m a W c v U G F j a 2 F n Z S 5 4 b W w g o h g A K K A U A A A A A A A A A A A A A A A A A A A A A A A A A A A A h Y + x C s I w G I R f p W R v k k Z F K X 9 T 0 M H F g i C I a 0 h j G 2 x T a V L T d 3 P w k X w F K 1 p 1 c 7 y 7 7 + D u f r 1 B 2 t d V c F G t 1 Y 1 J U I Q p C p S R T a 5 N k a D O H c M F S j l s h T y J Q g U D b G z c W 5 2 g 0 r l z T I j 3 H v s J b t q C M E o j c s g 2 O 1 m q W o T a W C e M V O j T y v + 3 E I f 9 a w x n O J r O c E T Z H F M g o w u Z N l + C D Y O f 6 Y 8 J q 6 5 y X a u 4 M u F 6 C W S U Q N 4 n + A N Q S w M E F A A C A A g A d 4 5 N W 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e O T V s o i k e 4 D g A A A B E A A A A T A B w A R m 9 y b X V s Y X M v U 2 V j d G l v b j E u b S C i G A A o o B Q A A A A A A A A A A A A A A A A A A A A A A A A A A A A r T k 0 u y c z P U w i G 0 I b W A F B L A Q I t A B Q A A g A I A H e O T V u A S I v q p w A A A P c A A A A S A A A A A A A A A A A A A A A A A A A A A A B D b 2 5 m a W c v U G F j a 2 F n Z S 5 4 b W x Q S w E C L Q A U A A I A C A B 3 j k 1 b D 8 r p q 6 Q A A A D p A A A A E w A A A A A A A A A A A A A A A A D z A A A A W 0 N v b n R l b n R f V H l w Z X N d L n h t b F B L A Q I t A B Q A A g A I A H e O T V s 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q R n w 1 N C T m T J I N I v 7 O R g N x A A A A A A I A A A A A A B B m A A A A A Q A A I A A A A H d a n H f n r l n b P 9 J k v 4 8 N m u 7 h w f 4 5 7 B d T g p U L e f P N y 8 I x A A A A A A 6 A A A A A A g A A I A A A A B q H H h 8 E k 6 Q J F m 9 y u P s M s D c H n s B Z 4 m H 4 i B / 0 M X T 2 1 0 o 8 U A A A A H y T n D O I X z R v d s L f J c E y V P Q J k d C k N Q m v Y Z + 3 6 U u n C 5 / e 5 / p c 2 7 S c f M Q D o + h Q s 2 k 3 s H K V 1 g G / x a k N U a t q E + 0 / W f b y w W P D M / C J g A i l 0 P 0 S I e r B Q A A A A M L 9 W Z 3 + I 6 m 1 O / e 4 9 / K d q T 3 f b Q o x B m R q r R k x H 2 r K l M 0 v T V o H L S O X e 9 g A Q 9 Y y y Q U D O j C B H S G S f t + z 6 K Y M V 7 P U u G M = < / D a t a M a s h u p > 
</file>

<file path=customXml/item6.xml><?xml version="1.0" encoding="utf-8"?>
<?mso-contentType ?>
<SharedContentType xmlns="Microsoft.SharePoint.Taxonomy.ContentTypeSync" SourceId="141bad0b-5ec6-4ecd-811e-f9d8ff358b9c" ContentTypeId="0x0101005A9549D9A06FAF49B2796176C16A6E111905" PreviousValue="false"/>
</file>

<file path=customXml/itemProps1.xml><?xml version="1.0" encoding="utf-8"?>
<ds:datastoreItem xmlns:ds="http://schemas.openxmlformats.org/officeDocument/2006/customXml" ds:itemID="{4AC11547-3E1E-4AC2-A5D4-02E6362399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d6e8714a-3a42-4412-8345-1b158944c1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5B86B7-3893-45E4-9E8E-D96D29066C57}">
  <ds:schemaRefs>
    <ds:schemaRef ds:uri="http://schemas.microsoft.com/sharepoint/events"/>
  </ds:schemaRefs>
</ds:datastoreItem>
</file>

<file path=customXml/itemProps3.xml><?xml version="1.0" encoding="utf-8"?>
<ds:datastoreItem xmlns:ds="http://schemas.openxmlformats.org/officeDocument/2006/customXml" ds:itemID="{9CC44799-9F64-4E76-B4DF-A77CF32415A7}">
  <ds:schemaRefs>
    <ds:schemaRef ds:uri="http://schemas.microsoft.com/sharepoint/v3/contenttype/forms"/>
  </ds:schemaRefs>
</ds:datastoreItem>
</file>

<file path=customXml/itemProps4.xml><?xml version="1.0" encoding="utf-8"?>
<ds:datastoreItem xmlns:ds="http://schemas.openxmlformats.org/officeDocument/2006/customXml" ds:itemID="{5A81FB7C-99E3-453F-8104-C481D64F209D}">
  <ds:schemaRefs>
    <ds:schemaRef ds:uri="http://schemas.microsoft.com/office/2006/documentManagement/types"/>
    <ds:schemaRef ds:uri="http://schemas.openxmlformats.org/package/2006/metadata/core-properties"/>
    <ds:schemaRef ds:uri="d6e8714a-3a42-4412-8345-1b158944c1bb"/>
    <ds:schemaRef ds:uri="http://purl.org/dc/elements/1.1/"/>
    <ds:schemaRef ds:uri="http://schemas.microsoft.com/office/2006/metadata/properties"/>
    <ds:schemaRef ds:uri="964f0a7c-bcf0-4337-b577-3747e0a5c4bc"/>
    <ds:schemaRef ds:uri="http://schemas.microsoft.com/sharepoint/v3"/>
    <ds:schemaRef ds:uri="http://purl.org/dc/terms/"/>
    <ds:schemaRef ds:uri="http://schemas.microsoft.com/office/infopath/2007/PartnerControls"/>
    <ds:schemaRef ds:uri="http://www.w3.org/XML/1998/namespace"/>
    <ds:schemaRef ds:uri="http://purl.org/dc/dcmitype/"/>
  </ds:schemaRefs>
</ds:datastoreItem>
</file>

<file path=customXml/itemProps5.xml><?xml version="1.0" encoding="utf-8"?>
<ds:datastoreItem xmlns:ds="http://schemas.openxmlformats.org/officeDocument/2006/customXml" ds:itemID="{6DD955B5-FF49-4F7D-BBBC-576E60061D0C}">
  <ds:schemaRefs>
    <ds:schemaRef ds:uri="http://schemas.microsoft.com/DataMashup"/>
  </ds:schemaRefs>
</ds:datastoreItem>
</file>

<file path=customXml/itemProps6.xml><?xml version="1.0" encoding="utf-8"?>
<ds:datastoreItem xmlns:ds="http://schemas.openxmlformats.org/officeDocument/2006/customXml" ds:itemID="{202B27E5-E0CE-45EC-A4DC-E56E16BAEB29}">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Submission Header (Register)</vt:lpstr>
      <vt:lpstr>Formatted data (Register)</vt:lpstr>
      <vt:lpstr>Taxonomies_Register</vt:lpstr>
      <vt:lpstr>Field Descrip (Register)</vt:lpstr>
      <vt:lpstr>Checks</vt:lpstr>
    </vt:vector>
  </TitlesOfParts>
  <Manager/>
  <Company>Bank of England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MTP Template for IOREP CP (Nov 2024)</dc:title>
  <dc:subject/>
  <dc:creator>Hizon, Ren</dc:creator>
  <cp:keywords/>
  <dc:description/>
  <cp:lastModifiedBy>Joe George</cp:lastModifiedBy>
  <cp:revision/>
  <dcterms:created xsi:type="dcterms:W3CDTF">2024-10-01T10:31:07Z</dcterms:created>
  <dcterms:modified xsi:type="dcterms:W3CDTF">2026-03-17T17:12:38Z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0x0101005A9549D9A06FAF49B2796176C16A6E11190500C468DBC2C7837D4BBDE3E35596A43864</vt:lpwstr>
  </property>
  <property fmtid="{D5CDD505-2E9C-101B-9397-08002B2CF9AE}" pid="3" name="_dlc_DocIdItemGuid">
    <vt:lpwstr>86fd9f48-fd4e-4de7-9aef-0e09d6360661</vt:lpwstr>
  </property>
  <property fmtid="{D5CDD505-2E9C-101B-9397-08002B2CF9AE}" pid="4" name="fca_information_classification">
    <vt:lpwstr>1;#FCA Official|d07129ec-4894-4cda-af0c-a925cb68d6e3</vt:lpwstr>
  </property>
  <property fmtid="{D5CDD505-2E9C-101B-9397-08002B2CF9AE}" pid="5" name="fca_project_status_txnmy">
    <vt:lpwstr>3;#Open|7fa14611-0723-4064-a4f8-e1c28255eca8</vt:lpwstr>
  </property>
  <property fmtid="{D5CDD505-2E9C-101B-9397-08002B2CF9AE}" pid="6" name="fca_project_work">
    <vt:lpwstr>30;#Project management|fa76201c-b8b0-4557-8cd6-dde0de4ea1e7</vt:lpwstr>
  </property>
  <property fmtid="{D5CDD505-2E9C-101B-9397-08002B2CF9AE}" pid="7" name="fca_document_purpose">
    <vt:lpwstr>45;#Corporate Documents|c940c4d1-7a9e-42e1-9573-03f9b6dc2299</vt:lpwstr>
  </property>
  <property fmtid="{D5CDD505-2E9C-101B-9397-08002B2CF9AE}" pid="8" name="_NewReviewCycle">
    <vt:lpwstr/>
  </property>
  <property fmtid="{D5CDD505-2E9C-101B-9397-08002B2CF9AE}" pid="9" name="MediaServiceImageTags">
    <vt:lpwstr/>
  </property>
  <property fmtid="{D5CDD505-2E9C-101B-9397-08002B2CF9AE}" pid="10" name="MSIP_Label_dec5709d-e239-496d-88c9-7dae94c5106e_Enabled">
    <vt:lpwstr>true</vt:lpwstr>
  </property>
  <property fmtid="{D5CDD505-2E9C-101B-9397-08002B2CF9AE}" pid="11" name="MSIP_Label_dec5709d-e239-496d-88c9-7dae94c5106e_SetDate">
    <vt:lpwstr>2025-08-28T08:43:14Z</vt:lpwstr>
  </property>
  <property fmtid="{D5CDD505-2E9C-101B-9397-08002B2CF9AE}" pid="12" name="MSIP_Label_dec5709d-e239-496d-88c9-7dae94c5106e_Method">
    <vt:lpwstr>Standard</vt:lpwstr>
  </property>
  <property fmtid="{D5CDD505-2E9C-101B-9397-08002B2CF9AE}" pid="13" name="MSIP_Label_dec5709d-e239-496d-88c9-7dae94c5106e_Name">
    <vt:lpwstr>FCA Official</vt:lpwstr>
  </property>
  <property fmtid="{D5CDD505-2E9C-101B-9397-08002B2CF9AE}" pid="14" name="MSIP_Label_dec5709d-e239-496d-88c9-7dae94c5106e_SiteId">
    <vt:lpwstr>551f9db3-821c-4457-8551-b43423dce661</vt:lpwstr>
  </property>
  <property fmtid="{D5CDD505-2E9C-101B-9397-08002B2CF9AE}" pid="15" name="MSIP_Label_dec5709d-e239-496d-88c9-7dae94c5106e_ActionId">
    <vt:lpwstr>5ae2f088-95a9-42be-97b7-7dc49facc79c</vt:lpwstr>
  </property>
  <property fmtid="{D5CDD505-2E9C-101B-9397-08002B2CF9AE}" pid="16" name="MSIP_Label_dec5709d-e239-496d-88c9-7dae94c5106e_ContentBits">
    <vt:lpwstr>1</vt:lpwstr>
  </property>
  <property fmtid="{D5CDD505-2E9C-101B-9397-08002B2CF9AE}" pid="17" name="MSIP_Label_dec5709d-e239-496d-88c9-7dae94c5106e_Tag">
    <vt:lpwstr>10, 3, 0, 2</vt:lpwstr>
  </property>
  <property fmtid="{D5CDD505-2E9C-101B-9397-08002B2CF9AE}" pid="18" name="MSIP_Label_14439d5b-62da-4a37-96af-adc259613a6f_Enabled">
    <vt:lpwstr>true</vt:lpwstr>
  </property>
  <property fmtid="{D5CDD505-2E9C-101B-9397-08002B2CF9AE}" pid="19" name="MSIP_Label_14439d5b-62da-4a37-96af-adc259613a6f_SetDate">
    <vt:lpwstr>2025-09-08T13:33:55Z</vt:lpwstr>
  </property>
  <property fmtid="{D5CDD505-2E9C-101B-9397-08002B2CF9AE}" pid="20" name="MSIP_Label_14439d5b-62da-4a37-96af-adc259613a6f_Method">
    <vt:lpwstr>Privileged</vt:lpwstr>
  </property>
  <property fmtid="{D5CDD505-2E9C-101B-9397-08002B2CF9AE}" pid="21" name="MSIP_Label_14439d5b-62da-4a37-96af-adc259613a6f_Name">
    <vt:lpwstr>Amber_Supervision</vt:lpwstr>
  </property>
  <property fmtid="{D5CDD505-2E9C-101B-9397-08002B2CF9AE}" pid="22" name="MSIP_Label_14439d5b-62da-4a37-96af-adc259613a6f_SiteId">
    <vt:lpwstr>4b845bdd-4872-4d8c-8b5e-077db08774cc</vt:lpwstr>
  </property>
  <property fmtid="{D5CDD505-2E9C-101B-9397-08002B2CF9AE}" pid="23" name="MSIP_Label_14439d5b-62da-4a37-96af-adc259613a6f_ActionId">
    <vt:lpwstr>8c1321f7-218e-410c-80bf-8adb732cfc0c</vt:lpwstr>
  </property>
  <property fmtid="{D5CDD505-2E9C-101B-9397-08002B2CF9AE}" pid="24" name="MSIP_Label_14439d5b-62da-4a37-96af-adc259613a6f_ContentBits">
    <vt:lpwstr>5</vt:lpwstr>
  </property>
  <property fmtid="{D5CDD505-2E9C-101B-9397-08002B2CF9AE}" pid="25" name="MSIP_Label_14439d5b-62da-4a37-96af-adc259613a6f_Tag">
    <vt:lpwstr>10, 0, 1, 1</vt:lpwstr>
  </property>
</Properties>
</file>